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📖 Hướng Dẫn" sheetId="1" state="visible" r:id="rId1"/>
    <sheet xmlns:r="http://schemas.openxmlformats.org/officeDocument/2006/relationships" name="📦 Danh Mục SP" sheetId="2" state="visible" r:id="rId2"/>
    <sheet xmlns:r="http://schemas.openxmlformats.org/officeDocument/2006/relationships" name="👥 Khách Hàng" sheetId="3" state="visible" r:id="rId3"/>
    <sheet xmlns:r="http://schemas.openxmlformats.org/officeDocument/2006/relationships" name="📋 Nhật Ký Bán" sheetId="4" state="visible" r:id="rId4"/>
    <sheet xmlns:r="http://schemas.openxmlformats.org/officeDocument/2006/relationships" name="🏭 Tồn Kho" sheetId="5" state="visible" r:id="rId5"/>
    <sheet xmlns:r="http://schemas.openxmlformats.org/officeDocument/2006/relationships" name="💰 Công Nợ" sheetId="6" state="visible" r:id="rId6"/>
    <sheet xmlns:r="http://schemas.openxmlformats.org/officeDocument/2006/relationships" name="📊 Báo Cáo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 &quot;đ&quot;"/>
    <numFmt numFmtId="165" formatCode="0.0%"/>
    <numFmt numFmtId="166" formatCode="DD/MM/YYYY"/>
    <numFmt numFmtId="167" formatCode="0 &quot;đơn&quot;"/>
  </numFmts>
  <fonts count="30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94A3B8"/>
      <sz val="10"/>
    </font>
    <font>
      <name val="Calibri"/>
      <b val="1"/>
      <color rgb="00FFFFFF"/>
      <sz val="11"/>
    </font>
    <font>
      <name val="Calibri"/>
      <color rgb="001E293B"/>
      <sz val="10"/>
    </font>
    <font>
      <name val="Calibri"/>
      <color rgb="00166534"/>
      <sz val="10"/>
    </font>
    <font>
      <name val="Calibri"/>
      <color rgb="00DC2626"/>
      <sz val="10"/>
    </font>
    <font>
      <name val="Calibri"/>
      <b val="1"/>
      <color rgb="00FFFFFF"/>
      <sz val="10"/>
    </font>
    <font>
      <name val="Calibri"/>
      <b val="1"/>
      <color rgb="0016A34A"/>
      <sz val="10"/>
    </font>
    <font>
      <name val="Calibri"/>
      <i val="1"/>
      <color rgb="00166534"/>
      <sz val="10"/>
    </font>
    <font>
      <name val="Calibri"/>
      <b val="1"/>
      <color rgb="00DC2626"/>
      <sz val="10"/>
    </font>
    <font>
      <name val="Calibri"/>
      <b val="1"/>
      <color rgb="00EA580C"/>
      <sz val="10"/>
    </font>
    <font>
      <name val="Calibri"/>
      <b val="1"/>
      <color rgb="002563EB"/>
      <sz val="10"/>
    </font>
    <font>
      <name val="Calibri"/>
      <b val="1"/>
      <color rgb="001E293B"/>
      <sz val="10"/>
    </font>
    <font>
      <name val="Calibri"/>
      <b val="1"/>
      <color rgb="0016A34A"/>
      <sz val="12"/>
    </font>
    <font>
      <name val="Calibri"/>
      <color rgb="0016A34A"/>
      <sz val="10"/>
    </font>
    <font>
      <name val="Calibri"/>
      <b val="1"/>
      <color rgb="00DC2626"/>
      <sz val="11"/>
    </font>
    <font>
      <name val="Calibri"/>
      <color rgb="002563EB"/>
      <sz val="10"/>
    </font>
    <font>
      <name val="Calibri"/>
      <i val="1"/>
      <color rgb="0094A3B8"/>
      <sz val="9"/>
    </font>
    <font>
      <name val="Calibri"/>
      <b val="1"/>
      <color rgb="00FFFFFF"/>
      <sz val="9"/>
    </font>
    <font>
      <name val="Calibri"/>
      <b val="1"/>
      <color rgb="0016A34A"/>
      <sz val="14"/>
    </font>
    <font>
      <name val="Calibri"/>
      <b val="1"/>
      <color rgb="002563EB"/>
      <sz val="14"/>
    </font>
    <font>
      <name val="Calibri"/>
      <b val="1"/>
      <color rgb="00DC2626"/>
      <sz val="14"/>
    </font>
    <font>
      <name val="Calibri"/>
      <b val="1"/>
      <color rgb="00EA580C"/>
      <sz val="14"/>
    </font>
    <font>
      <name val="Calibri"/>
      <i val="1"/>
      <color rgb="00EA580C"/>
      <sz val="9"/>
    </font>
    <font>
      <name val="Arial"/>
      <b val="1"/>
      <color rgb="00C62828"/>
      <sz val="12"/>
    </font>
    <font>
      <name val="Arial"/>
      <i val="1"/>
      <color rgb="0037474F"/>
      <sz val="10"/>
    </font>
    <font>
      <name val="Arial"/>
      <b val="1"/>
      <color rgb="00C62828"/>
      <sz val="10"/>
    </font>
    <font>
      <name val="Arial"/>
      <color rgb="00212121"/>
      <sz val="10"/>
    </font>
    <font>
      <name val="Arial"/>
      <b val="1"/>
      <color rgb="00FFFFFF"/>
      <sz val="11"/>
      <u val="single"/>
    </font>
  </fonts>
  <fills count="18">
    <fill>
      <patternFill/>
    </fill>
    <fill>
      <patternFill patternType="gray125"/>
    </fill>
    <fill>
      <patternFill patternType="solid">
        <fgColor rgb="001E293B"/>
      </patternFill>
    </fill>
    <fill>
      <patternFill patternType="solid">
        <fgColor rgb="00F8FAFC"/>
      </patternFill>
    </fill>
    <fill>
      <patternFill patternType="solid">
        <fgColor rgb="002563EB"/>
      </patternFill>
    </fill>
    <fill>
      <patternFill patternType="solid">
        <fgColor rgb="00F1F5F9"/>
      </patternFill>
    </fill>
    <fill>
      <patternFill patternType="solid">
        <fgColor rgb="00DCFCE7"/>
      </patternFill>
    </fill>
    <fill>
      <patternFill patternType="solid">
        <fgColor rgb="00FEE2E2"/>
      </patternFill>
    </fill>
    <fill>
      <patternFill patternType="solid">
        <fgColor rgb="00FFFBEB"/>
      </patternFill>
    </fill>
    <fill>
      <patternFill patternType="solid">
        <fgColor rgb="00FFFFFF"/>
      </patternFill>
    </fill>
    <fill>
      <patternFill patternType="solid">
        <fgColor rgb="00FEF9C3"/>
      </patternFill>
    </fill>
    <fill>
      <patternFill patternType="solid">
        <fgColor rgb="00DBEAFE"/>
      </patternFill>
    </fill>
    <fill>
      <patternFill patternType="solid">
        <fgColor rgb="00FFF0F0"/>
      </patternFill>
    </fill>
    <fill>
      <patternFill patternType="solid">
        <fgColor rgb="0016A34A"/>
      </patternFill>
    </fill>
    <fill>
      <patternFill patternType="solid">
        <fgColor rgb="00DC2626"/>
      </patternFill>
    </fill>
    <fill>
      <patternFill patternType="solid">
        <fgColor rgb="00EA580C"/>
      </patternFill>
    </fill>
    <fill>
      <patternFill patternType="solid">
        <fgColor rgb="00FFEBEE"/>
        <bgColor rgb="00FFEBEE"/>
      </patternFill>
    </fill>
    <fill>
      <patternFill patternType="solid">
        <fgColor rgb="00E65100"/>
        <bgColor rgb="00E65100"/>
      </patternFill>
    </fill>
  </fills>
  <borders count="3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  <border>
      <left style="thin">
        <color rgb="00CFD8DC"/>
      </left>
      <right style="thin">
        <color rgb="00CFD8DC"/>
      </right>
      <top style="thin">
        <color rgb="00CFD8DC"/>
      </top>
      <bottom style="thin">
        <color rgb="00CFD8DC"/>
      </bottom>
    </border>
  </borders>
  <cellStyleXfs count="1">
    <xf numFmtId="0" fontId="0" fillId="0" borderId="0"/>
  </cellStyleXfs>
  <cellXfs count="66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left" vertical="center" wrapText="1"/>
    </xf>
    <xf numFmtId="0" fontId="3" fillId="2" borderId="1" applyAlignment="1" pivotButton="0" quotePrefix="0" xfId="0">
      <alignment horizontal="left" vertical="center" wrapText="1"/>
    </xf>
    <xf numFmtId="0" fontId="4" fillId="5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5" fillId="6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left" vertical="center" wrapText="1"/>
    </xf>
    <xf numFmtId="0" fontId="7" fillId="2" borderId="1" applyAlignment="1" pivotButton="0" quotePrefix="0" xfId="0">
      <alignment horizontal="center" vertical="center" wrapText="1"/>
    </xf>
    <xf numFmtId="0" fontId="4" fillId="8" borderId="1" applyAlignment="1" pivotButton="0" quotePrefix="0" xfId="0">
      <alignment horizontal="center" vertical="center" wrapText="1"/>
    </xf>
    <xf numFmtId="0" fontId="4" fillId="8" borderId="1" applyAlignment="1" pivotButton="0" quotePrefix="0" xfId="0">
      <alignment horizontal="left" vertical="center" wrapText="1"/>
    </xf>
    <xf numFmtId="164" fontId="4" fillId="8" borderId="1" applyAlignment="1" pivotButton="0" quotePrefix="0" xfId="0">
      <alignment horizontal="center" vertical="center" wrapText="1"/>
    </xf>
    <xf numFmtId="164" fontId="8" fillId="6" borderId="1" applyAlignment="1" pivotButton="0" quotePrefix="0" xfId="0">
      <alignment horizontal="center" vertical="center" wrapText="1"/>
    </xf>
    <xf numFmtId="165" fontId="8" fillId="6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 wrapText="1"/>
    </xf>
    <xf numFmtId="0" fontId="4" fillId="9" borderId="1" applyAlignment="1" pivotButton="0" quotePrefix="0" xfId="0">
      <alignment horizontal="center" vertical="center" wrapText="1"/>
    </xf>
    <xf numFmtId="0" fontId="4" fillId="9" borderId="1" applyAlignment="1" pivotButton="0" quotePrefix="0" xfId="0">
      <alignment horizontal="left" vertical="center" wrapText="1"/>
    </xf>
    <xf numFmtId="0" fontId="6" fillId="7" borderId="1" applyAlignment="1" pivotButton="0" quotePrefix="0" xfId="0">
      <alignment horizontal="center" vertical="center" wrapText="1"/>
    </xf>
    <xf numFmtId="0" fontId="4" fillId="8" borderId="1" pivotButton="0" quotePrefix="0" xfId="0"/>
    <xf numFmtId="164" fontId="4" fillId="8" borderId="1" pivotButton="0" quotePrefix="0" xfId="0"/>
    <xf numFmtId="164" fontId="2" fillId="6" borderId="1" applyAlignment="1" pivotButton="0" quotePrefix="0" xfId="0">
      <alignment horizontal="center" vertical="center" wrapText="1"/>
    </xf>
    <xf numFmtId="165" fontId="2" fillId="6" borderId="1" applyAlignment="1" pivotButton="0" quotePrefix="0" xfId="0">
      <alignment horizontal="center" vertical="center" wrapText="1"/>
    </xf>
    <xf numFmtId="0" fontId="4" fillId="9" borderId="1" pivotButton="0" quotePrefix="0" xfId="0"/>
    <xf numFmtId="0" fontId="4" fillId="5" borderId="1" pivotButton="0" quotePrefix="0" xfId="0"/>
    <xf numFmtId="0" fontId="8" fillId="6" borderId="1" applyAlignment="1" pivotButton="0" quotePrefix="0" xfId="0">
      <alignment horizontal="center" vertical="center" wrapText="1"/>
    </xf>
    <xf numFmtId="166" fontId="4" fillId="8" borderId="1" applyAlignment="1" pivotButton="0" quotePrefix="0" xfId="0">
      <alignment horizontal="center" vertical="center" wrapText="1"/>
    </xf>
    <xf numFmtId="0" fontId="9" fillId="6" borderId="1" applyAlignment="1" pivotButton="0" quotePrefix="0" xfId="0">
      <alignment horizontal="left" vertical="center" wrapText="1"/>
    </xf>
    <xf numFmtId="164" fontId="10" fillId="7" borderId="1" applyAlignment="1" pivotButton="0" quotePrefix="0" xfId="0">
      <alignment horizontal="center" vertical="center" wrapText="1"/>
    </xf>
    <xf numFmtId="0" fontId="11" fillId="10" borderId="1" applyAlignment="1" pivotButton="0" quotePrefix="0" xfId="0">
      <alignment horizontal="center" vertical="center" wrapText="1"/>
    </xf>
    <xf numFmtId="0" fontId="12" fillId="11" borderId="1" applyAlignment="1" pivotButton="0" quotePrefix="0" xfId="0">
      <alignment horizontal="center" vertical="center" wrapText="1"/>
    </xf>
    <xf numFmtId="0" fontId="2" fillId="6" borderId="1" pivotButton="0" quotePrefix="0" xfId="0"/>
    <xf numFmtId="164" fontId="4" fillId="6" borderId="1" pivotButton="0" quotePrefix="0" xfId="0"/>
    <xf numFmtId="164" fontId="4" fillId="12" borderId="1" pivotButton="0" quotePrefix="0" xfId="0"/>
    <xf numFmtId="0" fontId="7" fillId="13" borderId="1" applyAlignment="1" pivotButton="0" quotePrefix="0" xfId="0">
      <alignment horizontal="center" vertical="center" wrapText="1"/>
    </xf>
    <xf numFmtId="0" fontId="13" fillId="5" borderId="1" applyAlignment="1" pivotButton="0" quotePrefix="0" xfId="0">
      <alignment horizontal="center" vertical="center" wrapText="1"/>
    </xf>
    <xf numFmtId="0" fontId="9" fillId="6" borderId="1" applyAlignment="1" pivotButton="0" quotePrefix="0" xfId="0">
      <alignment horizontal="center" vertical="center" wrapText="1"/>
    </xf>
    <xf numFmtId="0" fontId="13" fillId="8" borderId="1" applyAlignment="1" pivotButton="0" quotePrefix="0" xfId="0">
      <alignment horizontal="center" vertical="center" wrapText="1"/>
    </xf>
    <xf numFmtId="0" fontId="11" fillId="6" borderId="1" applyAlignment="1" pivotButton="0" quotePrefix="0" xfId="0">
      <alignment horizontal="center" vertical="center" wrapText="1"/>
    </xf>
    <xf numFmtId="0" fontId="14" fillId="6" borderId="1" applyAlignment="1" pivotButton="0" quotePrefix="0" xfId="0">
      <alignment horizontal="center" vertical="center" wrapText="1"/>
    </xf>
    <xf numFmtId="0" fontId="7" fillId="14" borderId="1" applyAlignment="1" pivotButton="0" quotePrefix="0" xfId="0">
      <alignment horizontal="center" vertical="center" wrapText="1"/>
    </xf>
    <xf numFmtId="164" fontId="12" fillId="6" borderId="1" applyAlignment="1" pivotButton="0" quotePrefix="0" xfId="0">
      <alignment horizontal="center" vertical="center" wrapText="1"/>
    </xf>
    <xf numFmtId="164" fontId="15" fillId="6" borderId="1" applyAlignment="1" pivotButton="0" quotePrefix="0" xfId="0">
      <alignment horizontal="center" vertical="center" wrapText="1"/>
    </xf>
    <xf numFmtId="164" fontId="16" fillId="7" borderId="1" applyAlignment="1" pivotButton="0" quotePrefix="0" xfId="0">
      <alignment horizontal="center" vertical="center" wrapText="1"/>
    </xf>
    <xf numFmtId="0" fontId="17" fillId="6" borderId="1" applyAlignment="1" pivotButton="0" quotePrefix="0" xfId="0">
      <alignment horizontal="center" vertical="center" wrapText="1"/>
    </xf>
    <xf numFmtId="0" fontId="5" fillId="6" borderId="1" applyAlignment="1" pivotButton="0" quotePrefix="0" xfId="0">
      <alignment horizontal="center" vertical="center" wrapText="1"/>
    </xf>
    <xf numFmtId="0" fontId="18" fillId="3" borderId="0" applyAlignment="1" pivotButton="0" quotePrefix="0" xfId="0">
      <alignment horizontal="center" vertical="center" wrapText="1"/>
    </xf>
    <xf numFmtId="0" fontId="19" fillId="13" borderId="1" applyAlignment="1" pivotButton="0" quotePrefix="0" xfId="0">
      <alignment horizontal="center" vertical="center" wrapText="1"/>
    </xf>
    <xf numFmtId="0" fontId="19" fillId="4" borderId="1" applyAlignment="1" pivotButton="0" quotePrefix="0" xfId="0">
      <alignment horizontal="center" vertical="center" wrapText="1"/>
    </xf>
    <xf numFmtId="0" fontId="19" fillId="14" borderId="1" applyAlignment="1" pivotButton="0" quotePrefix="0" xfId="0">
      <alignment horizontal="center" vertical="center" wrapText="1"/>
    </xf>
    <xf numFmtId="0" fontId="19" fillId="15" borderId="1" applyAlignment="1" pivotButton="0" quotePrefix="0" xfId="0">
      <alignment horizontal="center" vertical="center" wrapText="1"/>
    </xf>
    <xf numFmtId="164" fontId="20" fillId="5" borderId="1" applyAlignment="1" pivotButton="0" quotePrefix="0" xfId="0">
      <alignment horizontal="center" vertical="center" wrapText="1"/>
    </xf>
    <xf numFmtId="167" fontId="21" fillId="5" borderId="1" applyAlignment="1" pivotButton="0" quotePrefix="0" xfId="0">
      <alignment horizontal="center" vertical="center" wrapText="1"/>
    </xf>
    <xf numFmtId="164" fontId="22" fillId="5" borderId="1" applyAlignment="1" pivotButton="0" quotePrefix="0" xfId="0">
      <alignment horizontal="center" vertical="center" wrapText="1"/>
    </xf>
    <xf numFmtId="164" fontId="23" fillId="5" borderId="1" applyAlignment="1" pivotButton="0" quotePrefix="0" xfId="0">
      <alignment horizontal="center" vertical="center" wrapText="1"/>
    </xf>
    <xf numFmtId="0" fontId="7" fillId="4" borderId="1" applyAlignment="1" pivotButton="0" quotePrefix="0" xfId="0">
      <alignment horizontal="center" vertical="center" wrapText="1"/>
    </xf>
    <xf numFmtId="164" fontId="6" fillId="7" borderId="1" applyAlignment="1" pivotButton="0" quotePrefix="0" xfId="0">
      <alignment horizontal="center" vertical="center" wrapText="1"/>
    </xf>
    <xf numFmtId="164" fontId="11" fillId="6" borderId="1" applyAlignment="1" pivotButton="0" quotePrefix="0" xfId="0">
      <alignment horizontal="center" vertical="center" wrapText="1"/>
    </xf>
    <xf numFmtId="0" fontId="13" fillId="9" borderId="1" applyAlignment="1" pivotButton="0" quotePrefix="0" xfId="0">
      <alignment horizontal="center" vertical="center" wrapText="1"/>
    </xf>
    <xf numFmtId="0" fontId="24" fillId="0" borderId="0" applyAlignment="1" pivotButton="0" quotePrefix="0" xfId="0">
      <alignment horizontal="left" vertical="center" wrapText="1"/>
    </xf>
    <xf numFmtId="0" fontId="25" fillId="0" borderId="0" pivotButton="0" quotePrefix="0" xfId="0"/>
    <xf numFmtId="0" fontId="26" fillId="0" borderId="0" pivotButton="0" quotePrefix="0" xfId="0"/>
    <xf numFmtId="0" fontId="27" fillId="16" borderId="2" pivotButton="0" quotePrefix="0" xfId="0"/>
    <xf numFmtId="0" fontId="28" fillId="16" borderId="2" pivotButton="0" quotePrefix="0" xfId="0"/>
    <xf numFmtId="0" fontId="28" fillId="0" borderId="0" pivotButton="0" quotePrefix="0" xfId="0"/>
    <xf numFmtId="0" fontId="29" fillId="17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exceltoapp.vn/#audit-form-section" TargetMode="External" Id="rId1"/></Relationships>
</file>

<file path=xl/worksheets/sheet1.xml><?xml version="1.0" encoding="utf-8"?>
<worksheet xmlns="http://schemas.openxmlformats.org/spreadsheetml/2006/main">
  <sheetPr>
    <tabColor rgb="001E293B"/>
    <outlinePr summaryBelow="1" summaryRight="1"/>
    <pageSetUpPr/>
  </sheetPr>
  <dimension ref="B2:C30"/>
  <sheetViews>
    <sheetView showGridLines="0" workbookViewId="0">
      <selection activeCell="A1" sqref="A1"/>
    </sheetView>
  </sheetViews>
  <sheetFormatPr baseColWidth="8" defaultRowHeight="15"/>
  <cols>
    <col width="5" customWidth="1" min="1" max="1"/>
    <col width="45" customWidth="1" min="2" max="2"/>
    <col width="85" customWidth="1" min="3" max="3"/>
    <col width="3" customWidth="1" min="4" max="4"/>
  </cols>
  <sheetData>
    <row r="2" ht="44" customHeight="1">
      <c r="B2" s="1" t="inlineStr">
        <is>
          <t>📊 QUẢN LÝ BÁN HÀNG — FILE EXCEL MIỄN PHÍ CHUẨN 6 SHEET</t>
        </is>
      </c>
    </row>
    <row r="3" ht="20" customHeight="1">
      <c r="B3" s="2" t="inlineStr">
        <is>
          <t>ExcelToApp.vn  |  Phiên bản 1.0  |  Các ô màu VÀNG = nhập liệu  |  Ô màu XANH LÁ = công thức tự động</t>
        </is>
      </c>
    </row>
    <row r="5" ht="22" customHeight="1">
      <c r="B5" s="3" t="inlineStr">
        <is>
          <t>🗂️ CÁC SHEET TRONG FILE</t>
        </is>
      </c>
      <c r="C5" s="3" t="inlineStr"/>
    </row>
    <row r="6" ht="22" customHeight="1">
      <c r="B6" s="4" t="inlineStr">
        <is>
          <t>Sheet</t>
        </is>
      </c>
      <c r="C6" s="4" t="inlineStr">
        <is>
          <t>Mục đích &amp; công thức chính</t>
        </is>
      </c>
    </row>
    <row r="7" ht="22" customHeight="1">
      <c r="B7" s="5" t="inlineStr">
        <is>
          <t>📦 Danh Mục SP</t>
        </is>
      </c>
      <c r="C7" s="5" t="inlineStr">
        <is>
          <t>Nguồn gốc: Mã SP, Tên, Giá nhập, Giá bán — các sheet khác VLOOKUP về đây</t>
        </is>
      </c>
    </row>
    <row r="8" ht="22" customHeight="1">
      <c r="B8" s="5" t="inlineStr">
        <is>
          <t>👥 Khách Hàng</t>
        </is>
      </c>
      <c r="C8" s="5" t="inlineStr">
        <is>
          <t>Nguồn gốc: Mã KH, Tên, SĐT — Nhật Ký Bán VLOOKUP tên KH từ đây</t>
        </is>
      </c>
    </row>
    <row r="9" ht="22" customHeight="1">
      <c r="B9" s="5" t="inlineStr">
        <is>
          <t>📋 Nhật Ký Bán</t>
        </is>
      </c>
      <c r="C9" s="5" t="inlineStr">
        <is>
          <t>Nhập đơn hàng → Tên SP, Giá, Thành tiền, Còn nợ được tính tự động bằng công thức</t>
        </is>
      </c>
    </row>
    <row r="10" ht="22" customHeight="1">
      <c r="B10" s="5" t="inlineStr">
        <is>
          <t>🏭 Tồn Kho</t>
        </is>
      </c>
      <c r="C10" s="5" t="inlineStr">
        <is>
          <t>Nhập số tồn đầu kỳ &amp; nhập thêm → Đã xuất (SUMIF từ Nhật Ký) → Tồn hiện tại tự tính</t>
        </is>
      </c>
    </row>
    <row r="11" ht="22" customHeight="1">
      <c r="B11" s="5" t="inlineStr">
        <is>
          <t>💰 Công Nợ</t>
        </is>
      </c>
      <c r="C11" s="5" t="inlineStr">
        <is>
          <t>Kéo dữ liệu từ Nhật Ký Bán, tính Còn Nợ = Tổng đơn - Đã thanh toán</t>
        </is>
      </c>
    </row>
    <row r="12" ht="22" customHeight="1">
      <c r="B12" s="5" t="inlineStr">
        <is>
          <t>📊 Báo Cáo</t>
        </is>
      </c>
      <c r="C12" s="5" t="inlineStr">
        <is>
          <t>Dashboard: SUMIF tổng doanh thu, COUNTIF số đơn, SUMIF theo kênh — tự cập nhật</t>
        </is>
      </c>
    </row>
    <row r="13" ht="22" customHeight="1">
      <c r="B13" s="6" t="inlineStr"/>
      <c r="C13" s="6" t="inlineStr"/>
    </row>
    <row r="14" ht="22" customHeight="1">
      <c r="B14" s="7" t="inlineStr">
        <is>
          <t>✅ NÊN LÀM</t>
        </is>
      </c>
      <c r="C14" s="7" t="inlineStr">
        <is>
          <t>Nhập sản phẩm vào Danh Mục SP trước khi dùng Nhật Ký Bán</t>
        </is>
      </c>
    </row>
    <row r="15" ht="22" customHeight="1">
      <c r="B15" s="7" t="inlineStr">
        <is>
          <t>✅ NÊN LÀM</t>
        </is>
      </c>
      <c r="C15" s="7" t="inlineStr">
        <is>
          <t>Nhập khách hàng vào sheet Khách Hàng trước</t>
        </is>
      </c>
    </row>
    <row r="16" ht="22" customHeight="1">
      <c r="B16" s="7" t="inlineStr">
        <is>
          <t>✅ NÊN LÀM</t>
        </is>
      </c>
      <c r="C16" s="7" t="inlineStr">
        <is>
          <t>Chỉ nhập liệu vào ô màu VÀNG, không sửa ô màu XANH LÁ</t>
        </is>
      </c>
    </row>
    <row r="17" ht="22" customHeight="1">
      <c r="B17" s="7" t="inlineStr">
        <is>
          <t>✅ NÊN LÀM</t>
        </is>
      </c>
      <c r="C17" s="7" t="inlineStr">
        <is>
          <t>Backup file lên Google Drive / OneDrive mỗi tuần</t>
        </is>
      </c>
    </row>
    <row r="18" ht="22" customHeight="1">
      <c r="B18" s="8" t="inlineStr">
        <is>
          <t>❌ KHÔNG LÀM</t>
        </is>
      </c>
      <c r="C18" s="8" t="inlineStr">
        <is>
          <t>Xóa dòng dữ liệu cũ (làm mất lịch sử &amp; sai báo cáo)</t>
        </is>
      </c>
    </row>
    <row r="19" ht="22" customHeight="1">
      <c r="B19" s="8" t="inlineStr">
        <is>
          <t>❌ KHÔNG LÀM</t>
        </is>
      </c>
      <c r="C19" s="8" t="inlineStr">
        <is>
          <t>Sửa công thức tự động (ô màu xanh lá)</t>
        </is>
      </c>
    </row>
    <row r="20" ht="22" customHeight="1">
      <c r="B20" s="8" t="inlineStr">
        <is>
          <t>❌ KHÔNG LÀM</t>
        </is>
      </c>
      <c r="C20" s="8" t="inlineStr">
        <is>
          <t>2 người cùng mở file trên máy local cùng lúc</t>
        </is>
      </c>
    </row>
    <row r="22" ht="25" customHeight="1">
      <c r="B22" s="60" t="inlineStr">
        <is>
          <t>⚠️ CẢNH BÁO BẢO MẬT &amp; HẠN CHẾ VẬT LÝ CỦA EXCEL</t>
        </is>
      </c>
    </row>
    <row r="23" ht="20" customHeight="1">
      <c r="B23" s="61" t="inlineStr">
        <is>
          <t>Mặc dù file Excel này đã được thiết kế chuẩn công thức và dashboard báo cáo, nó vẫn gặp các hạn chế vật lý nghiêm trọng:</t>
        </is>
      </c>
    </row>
    <row r="24" ht="24" customHeight="1">
      <c r="B24" s="62" t="inlineStr">
        <is>
          <t>❌ Thiếu phân quyền nội bộ</t>
        </is>
      </c>
      <c r="C24" s="63" t="inlineStr">
        <is>
          <t>Nhân viên bán hàng có thể xem toàn bộ giá vốn, giá nhập và doanh thu tổng của cửa hàng, dễ gây rò rỉ dữ liệu tài chính.</t>
        </is>
      </c>
    </row>
    <row r="25" ht="24" customHeight="1">
      <c r="B25" s="62" t="inlineStr">
        <is>
          <t>❌ Không lưu vết (No Audit Trail)</t>
        </is>
      </c>
      <c r="C25" s="63" t="inlineStr">
        <is>
          <t>Nhân sự dễ dàng sửa số tiền đơn cũ, xóa dòng đơn hàng đã nhập mà không để lại bất kỳ lịch sử hay dấu vết nào.</t>
        </is>
      </c>
    </row>
    <row r="26" ht="24" customHeight="1">
      <c r="B26" s="62" t="inlineStr">
        <is>
          <t>❌ Lỗi xung đột khi dùng chung</t>
        </is>
      </c>
      <c r="C26" s="63" t="inlineStr">
        <is>
          <t>Nếu có từ 2 nhân sự cùng mở và nhập liệu cùng lúc trên mạng LAN/Drive, file sẽ bị kẹt session, lỗi ghi đè gây mất dữ liệu.</t>
        </is>
      </c>
    </row>
    <row r="27" ht="24" customHeight="1">
      <c r="B27" s="62" t="inlineStr">
        <is>
          <t>❌ Giới hạn hiệu năng dữ liệu</t>
        </is>
      </c>
      <c r="C27" s="63" t="inlineStr">
        <is>
          <t>Khi số lượng đơn hàng vượt quá 10.000 dòng, file sẽ rất nặng, đơ máy và thường xuyên báo lỗi Not Responding.</t>
        </is>
      </c>
    </row>
    <row r="29">
      <c r="B29" s="64" t="inlineStr"/>
      <c r="C29" s="64" t="inlineStr"/>
    </row>
    <row r="30" ht="32" customHeight="1">
      <c r="B30" s="65" t="inlineStr">
        <is>
          <t>🚀 NÂNG CẤP FILE EXCEL NÀY THÀNH WEB APP NỘI BỘ TRONG 7 NGÀY</t>
        </is>
      </c>
    </row>
  </sheetData>
  <mergeCells count="5">
    <mergeCell ref="B30:C30"/>
    <mergeCell ref="B2:C2"/>
    <mergeCell ref="B3:C3"/>
    <mergeCell ref="B23:C23"/>
    <mergeCell ref="B22:C22"/>
  </mergeCells>
  <hyperlinks>
    <hyperlink xmlns:r="http://schemas.openxmlformats.org/officeDocument/2006/relationships" ref="B30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2563EB"/>
    <outlinePr summaryBelow="1" summaryRight="1"/>
    <pageSetUpPr/>
  </sheetPr>
  <dimension ref="A2:I27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36" customWidth="1" min="2" max="2"/>
    <col width="10" customWidth="1" min="3" max="3"/>
    <col width="16" customWidth="1" min="4" max="4"/>
    <col width="16" customWidth="1" min="5" max="5"/>
    <col width="18" customWidth="1" min="6" max="6"/>
    <col width="15" customWidth="1" min="7" max="7"/>
    <col width="14" customWidth="1" min="8" max="8"/>
    <col width="30" customWidth="1" min="9" max="9"/>
  </cols>
  <sheetData>
    <row r="2" ht="34" customHeight="1">
      <c r="A2" s="9" t="inlineStr">
        <is>
          <t>Mã SP *</t>
        </is>
      </c>
      <c r="B2" s="9" t="inlineStr">
        <is>
          <t>Tên Sản Phẩm *</t>
        </is>
      </c>
      <c r="C2" s="9" t="inlineStr">
        <is>
          <t>Đơn Vị *</t>
        </is>
      </c>
      <c r="D2" s="9" t="inlineStr">
        <is>
          <t>Giá Nhập *</t>
        </is>
      </c>
      <c r="E2" s="9" t="inlineStr">
        <is>
          <t>Giá Bán *</t>
        </is>
      </c>
      <c r="F2" s="9" t="inlineStr">
        <is>
          <t>Lợi Nhuận/SP</t>
        </is>
      </c>
      <c r="G2" s="9" t="inlineStr">
        <is>
          <t>% Lợi Nhuận</t>
        </is>
      </c>
      <c r="H2" s="9" t="inlineStr">
        <is>
          <t>Trạng Thái</t>
        </is>
      </c>
      <c r="I2" s="9" t="inlineStr">
        <is>
          <t>Ghi Chú</t>
        </is>
      </c>
    </row>
    <row r="3" ht="22" customHeight="1">
      <c r="A3" s="10" t="inlineStr">
        <is>
          <t>SP001</t>
        </is>
      </c>
      <c r="B3" s="11" t="inlineStr">
        <is>
          <t>Áo Thun Nam Cổ Tròn</t>
        </is>
      </c>
      <c r="C3" s="10" t="inlineStr">
        <is>
          <t>Cái</t>
        </is>
      </c>
      <c r="D3" s="12" t="n">
        <v>80000</v>
      </c>
      <c r="E3" s="12" t="n">
        <v>150000</v>
      </c>
      <c r="F3" s="13">
        <f>E3-D3</f>
        <v/>
      </c>
      <c r="G3" s="14">
        <f>(E3-D3)/D3</f>
        <v/>
      </c>
      <c r="H3" s="15" t="inlineStr">
        <is>
          <t>Đang bán</t>
        </is>
      </c>
      <c r="I3" s="5" t="inlineStr"/>
    </row>
    <row r="4" ht="22" customHeight="1">
      <c r="A4" s="10" t="inlineStr">
        <is>
          <t>SP002</t>
        </is>
      </c>
      <c r="B4" s="11" t="inlineStr">
        <is>
          <t>Quần Jean Nam Slim Fit</t>
        </is>
      </c>
      <c r="C4" s="10" t="inlineStr">
        <is>
          <t>Cái</t>
        </is>
      </c>
      <c r="D4" s="12" t="n">
        <v>180000</v>
      </c>
      <c r="E4" s="12" t="n">
        <v>350000</v>
      </c>
      <c r="F4" s="13">
        <f>E4-D4</f>
        <v/>
      </c>
      <c r="G4" s="14">
        <f>(E4-D4)/D4</f>
        <v/>
      </c>
      <c r="H4" s="16" t="inlineStr">
        <is>
          <t>Đang bán</t>
        </is>
      </c>
      <c r="I4" s="17" t="inlineStr">
        <is>
          <t>Size 28-34</t>
        </is>
      </c>
    </row>
    <row r="5" ht="22" customHeight="1">
      <c r="A5" s="10" t="inlineStr">
        <is>
          <t>SP003</t>
        </is>
      </c>
      <c r="B5" s="11" t="inlineStr">
        <is>
          <t>Giày Sneaker Trắng</t>
        </is>
      </c>
      <c r="C5" s="10" t="inlineStr">
        <is>
          <t>Đôi</t>
        </is>
      </c>
      <c r="D5" s="12" t="n">
        <v>250000</v>
      </c>
      <c r="E5" s="12" t="n">
        <v>490000</v>
      </c>
      <c r="F5" s="13">
        <f>E5-D5</f>
        <v/>
      </c>
      <c r="G5" s="14">
        <f>(E5-D5)/D5</f>
        <v/>
      </c>
      <c r="H5" s="15" t="inlineStr">
        <is>
          <t>Đang bán</t>
        </is>
      </c>
      <c r="I5" s="5" t="inlineStr">
        <is>
          <t>Size 38-44</t>
        </is>
      </c>
    </row>
    <row r="6" ht="22" customHeight="1">
      <c r="A6" s="10" t="inlineStr">
        <is>
          <t>SP004</t>
        </is>
      </c>
      <c r="B6" s="11" t="inlineStr">
        <is>
          <t>Túi Tote Canvas</t>
        </is>
      </c>
      <c r="C6" s="10" t="inlineStr">
        <is>
          <t>Cái</t>
        </is>
      </c>
      <c r="D6" s="12" t="n">
        <v>45000</v>
      </c>
      <c r="E6" s="12" t="n">
        <v>120000</v>
      </c>
      <c r="F6" s="13">
        <f>E6-D6</f>
        <v/>
      </c>
      <c r="G6" s="14">
        <f>(E6-D6)/D6</f>
        <v/>
      </c>
      <c r="H6" s="16" t="inlineStr">
        <is>
          <t>Đang bán</t>
        </is>
      </c>
      <c r="I6" s="17" t="inlineStr"/>
    </row>
    <row r="7" ht="22" customHeight="1">
      <c r="A7" s="10" t="inlineStr">
        <is>
          <t>SP005</t>
        </is>
      </c>
      <c r="B7" s="11" t="inlineStr">
        <is>
          <t>Nón Bucket Hat</t>
        </is>
      </c>
      <c r="C7" s="10" t="inlineStr">
        <is>
          <t>Cái</t>
        </is>
      </c>
      <c r="D7" s="12" t="n">
        <v>35000</v>
      </c>
      <c r="E7" s="12" t="n">
        <v>95000</v>
      </c>
      <c r="F7" s="13">
        <f>E7-D7</f>
        <v/>
      </c>
      <c r="G7" s="14">
        <f>(E7-D7)/D7</f>
        <v/>
      </c>
      <c r="H7" s="18" t="inlineStr">
        <is>
          <t>Ngừng bán</t>
        </is>
      </c>
      <c r="I7" s="5" t="inlineStr">
        <is>
          <t>Hết hàng</t>
        </is>
      </c>
    </row>
    <row r="8" ht="22" customHeight="1">
      <c r="A8" s="19" t="n"/>
      <c r="B8" s="19" t="n"/>
      <c r="C8" s="19" t="n"/>
      <c r="D8" s="20" t="n"/>
      <c r="E8" s="20" t="n"/>
      <c r="F8" s="21">
        <f>IF(D8=0,"",E8-D8)</f>
        <v/>
      </c>
      <c r="G8" s="22">
        <f>IF(D8=0,"",( E8-D8)/D8)</f>
        <v/>
      </c>
      <c r="H8" s="23" t="n"/>
      <c r="I8" s="23" t="n"/>
    </row>
    <row r="9" ht="22" customHeight="1">
      <c r="A9" s="19" t="n"/>
      <c r="B9" s="19" t="n"/>
      <c r="C9" s="19" t="n"/>
      <c r="D9" s="20" t="n"/>
      <c r="E9" s="20" t="n"/>
      <c r="F9" s="21">
        <f>IF(D9=0,"",E9-D9)</f>
        <v/>
      </c>
      <c r="G9" s="22">
        <f>IF(D9=0,"",( E9-D9)/D9)</f>
        <v/>
      </c>
      <c r="H9" s="24" t="n"/>
      <c r="I9" s="24" t="n"/>
    </row>
    <row r="10" ht="22" customHeight="1">
      <c r="A10" s="19" t="n"/>
      <c r="B10" s="19" t="n"/>
      <c r="C10" s="19" t="n"/>
      <c r="D10" s="20" t="n"/>
      <c r="E10" s="20" t="n"/>
      <c r="F10" s="21">
        <f>IF(D10=0,"",E10-D10)</f>
        <v/>
      </c>
      <c r="G10" s="22">
        <f>IF(D10=0,"",( E10-D10)/D10)</f>
        <v/>
      </c>
      <c r="H10" s="23" t="n"/>
      <c r="I10" s="23" t="n"/>
    </row>
    <row r="11" ht="22" customHeight="1">
      <c r="A11" s="19" t="n"/>
      <c r="B11" s="19" t="n"/>
      <c r="C11" s="19" t="n"/>
      <c r="D11" s="20" t="n"/>
      <c r="E11" s="20" t="n"/>
      <c r="F11" s="21">
        <f>IF(D11=0,"",E11-D11)</f>
        <v/>
      </c>
      <c r="G11" s="22">
        <f>IF(D11=0,"",( E11-D11)/D11)</f>
        <v/>
      </c>
      <c r="H11" s="24" t="n"/>
      <c r="I11" s="24" t="n"/>
    </row>
    <row r="12" ht="22" customHeight="1">
      <c r="A12" s="19" t="n"/>
      <c r="B12" s="19" t="n"/>
      <c r="C12" s="19" t="n"/>
      <c r="D12" s="20" t="n"/>
      <c r="E12" s="20" t="n"/>
      <c r="F12" s="21">
        <f>IF(D12=0,"",E12-D12)</f>
        <v/>
      </c>
      <c r="G12" s="22">
        <f>IF(D12=0,"",( E12-D12)/D12)</f>
        <v/>
      </c>
      <c r="H12" s="23" t="n"/>
      <c r="I12" s="23" t="n"/>
    </row>
    <row r="13" ht="22" customHeight="1">
      <c r="A13" s="19" t="n"/>
      <c r="B13" s="19" t="n"/>
      <c r="C13" s="19" t="n"/>
      <c r="D13" s="20" t="n"/>
      <c r="E13" s="20" t="n"/>
      <c r="F13" s="21">
        <f>IF(D13=0,"",E13-D13)</f>
        <v/>
      </c>
      <c r="G13" s="22">
        <f>IF(D13=0,"",( E13-D13)/D13)</f>
        <v/>
      </c>
      <c r="H13" s="24" t="n"/>
      <c r="I13" s="24" t="n"/>
    </row>
    <row r="14" ht="22" customHeight="1">
      <c r="A14" s="19" t="n"/>
      <c r="B14" s="19" t="n"/>
      <c r="C14" s="19" t="n"/>
      <c r="D14" s="20" t="n"/>
      <c r="E14" s="20" t="n"/>
      <c r="F14" s="21">
        <f>IF(D14=0,"",E14-D14)</f>
        <v/>
      </c>
      <c r="G14" s="22">
        <f>IF(D14=0,"",( E14-D14)/D14)</f>
        <v/>
      </c>
      <c r="H14" s="23" t="n"/>
      <c r="I14" s="23" t="n"/>
    </row>
    <row r="15" ht="22" customHeight="1">
      <c r="A15" s="19" t="n"/>
      <c r="B15" s="19" t="n"/>
      <c r="C15" s="19" t="n"/>
      <c r="D15" s="20" t="n"/>
      <c r="E15" s="20" t="n"/>
      <c r="F15" s="21">
        <f>IF(D15=0,"",E15-D15)</f>
        <v/>
      </c>
      <c r="G15" s="22">
        <f>IF(D15=0,"",( E15-D15)/D15)</f>
        <v/>
      </c>
      <c r="H15" s="24" t="n"/>
      <c r="I15" s="24" t="n"/>
    </row>
    <row r="16" ht="22" customHeight="1">
      <c r="A16" s="19" t="n"/>
      <c r="B16" s="19" t="n"/>
      <c r="C16" s="19" t="n"/>
      <c r="D16" s="20" t="n"/>
      <c r="E16" s="20" t="n"/>
      <c r="F16" s="21">
        <f>IF(D16=0,"",E16-D16)</f>
        <v/>
      </c>
      <c r="G16" s="22">
        <f>IF(D16=0,"",( E16-D16)/D16)</f>
        <v/>
      </c>
      <c r="H16" s="23" t="n"/>
      <c r="I16" s="23" t="n"/>
    </row>
    <row r="17" ht="22" customHeight="1">
      <c r="A17" s="19" t="n"/>
      <c r="B17" s="19" t="n"/>
      <c r="C17" s="19" t="n"/>
      <c r="D17" s="20" t="n"/>
      <c r="E17" s="20" t="n"/>
      <c r="F17" s="21">
        <f>IF(D17=0,"",E17-D17)</f>
        <v/>
      </c>
      <c r="G17" s="22">
        <f>IF(D17=0,"",( E17-D17)/D17)</f>
        <v/>
      </c>
      <c r="H17" s="24" t="n"/>
      <c r="I17" s="24" t="n"/>
    </row>
    <row r="18" ht="22" customHeight="1">
      <c r="A18" s="19" t="n"/>
      <c r="B18" s="19" t="n"/>
      <c r="C18" s="19" t="n"/>
      <c r="D18" s="20" t="n"/>
      <c r="E18" s="20" t="n"/>
      <c r="F18" s="21">
        <f>IF(D18=0,"",E18-D18)</f>
        <v/>
      </c>
      <c r="G18" s="22">
        <f>IF(D18=0,"",( E18-D18)/D18)</f>
        <v/>
      </c>
      <c r="H18" s="23" t="n"/>
      <c r="I18" s="23" t="n"/>
    </row>
    <row r="19" ht="22" customHeight="1">
      <c r="A19" s="19" t="n"/>
      <c r="B19" s="19" t="n"/>
      <c r="C19" s="19" t="n"/>
      <c r="D19" s="20" t="n"/>
      <c r="E19" s="20" t="n"/>
      <c r="F19" s="21">
        <f>IF(D19=0,"",E19-D19)</f>
        <v/>
      </c>
      <c r="G19" s="22">
        <f>IF(D19=0,"",( E19-D19)/D19)</f>
        <v/>
      </c>
      <c r="H19" s="24" t="n"/>
      <c r="I19" s="24" t="n"/>
    </row>
    <row r="20" ht="22" customHeight="1">
      <c r="A20" s="19" t="n"/>
      <c r="B20" s="19" t="n"/>
      <c r="C20" s="19" t="n"/>
      <c r="D20" s="20" t="n"/>
      <c r="E20" s="20" t="n"/>
      <c r="F20" s="21">
        <f>IF(D20=0,"",E20-D20)</f>
        <v/>
      </c>
      <c r="G20" s="22">
        <f>IF(D20=0,"",( E20-D20)/D20)</f>
        <v/>
      </c>
      <c r="H20" s="23" t="n"/>
      <c r="I20" s="23" t="n"/>
    </row>
    <row r="21" ht="22" customHeight="1">
      <c r="A21" s="19" t="n"/>
      <c r="B21" s="19" t="n"/>
      <c r="C21" s="19" t="n"/>
      <c r="D21" s="20" t="n"/>
      <c r="E21" s="20" t="n"/>
      <c r="F21" s="21">
        <f>IF(D21=0,"",E21-D21)</f>
        <v/>
      </c>
      <c r="G21" s="22">
        <f>IF(D21=0,"",( E21-D21)/D21)</f>
        <v/>
      </c>
      <c r="H21" s="24" t="n"/>
      <c r="I21" s="24" t="n"/>
    </row>
    <row r="22" ht="22" customHeight="1">
      <c r="A22" s="19" t="n"/>
      <c r="B22" s="19" t="n"/>
      <c r="C22" s="19" t="n"/>
      <c r="D22" s="20" t="n"/>
      <c r="E22" s="20" t="n"/>
      <c r="F22" s="21">
        <f>IF(D22=0,"",E22-D22)</f>
        <v/>
      </c>
      <c r="G22" s="22">
        <f>IF(D22=0,"",( E22-D22)/D22)</f>
        <v/>
      </c>
      <c r="H22" s="23" t="n"/>
      <c r="I22" s="23" t="n"/>
    </row>
    <row r="23" ht="22" customHeight="1">
      <c r="A23" s="19" t="n"/>
      <c r="B23" s="19" t="n"/>
      <c r="C23" s="19" t="n"/>
      <c r="D23" s="20" t="n"/>
      <c r="E23" s="20" t="n"/>
      <c r="F23" s="21">
        <f>IF(D23=0,"",E23-D23)</f>
        <v/>
      </c>
      <c r="G23" s="22">
        <f>IF(D23=0,"",( E23-D23)/D23)</f>
        <v/>
      </c>
      <c r="H23" s="24" t="n"/>
      <c r="I23" s="24" t="n"/>
    </row>
    <row r="24" ht="22" customHeight="1">
      <c r="A24" s="19" t="n"/>
      <c r="B24" s="19" t="n"/>
      <c r="C24" s="19" t="n"/>
      <c r="D24" s="20" t="n"/>
      <c r="E24" s="20" t="n"/>
      <c r="F24" s="21">
        <f>IF(D24=0,"",E24-D24)</f>
        <v/>
      </c>
      <c r="G24" s="22">
        <f>IF(D24=0,"",( E24-D24)/D24)</f>
        <v/>
      </c>
      <c r="H24" s="23" t="n"/>
      <c r="I24" s="23" t="n"/>
    </row>
    <row r="25" ht="22" customHeight="1">
      <c r="A25" s="19" t="n"/>
      <c r="B25" s="19" t="n"/>
      <c r="C25" s="19" t="n"/>
      <c r="D25" s="20" t="n"/>
      <c r="E25" s="20" t="n"/>
      <c r="F25" s="21">
        <f>IF(D25=0,"",E25-D25)</f>
        <v/>
      </c>
      <c r="G25" s="22">
        <f>IF(D25=0,"",( E25-D25)/D25)</f>
        <v/>
      </c>
      <c r="H25" s="24" t="n"/>
      <c r="I25" s="24" t="n"/>
    </row>
    <row r="26" ht="22" customHeight="1">
      <c r="A26" s="19" t="n"/>
      <c r="B26" s="19" t="n"/>
      <c r="C26" s="19" t="n"/>
      <c r="D26" s="20" t="n"/>
      <c r="E26" s="20" t="n"/>
      <c r="F26" s="21">
        <f>IF(D26=0,"",E26-D26)</f>
        <v/>
      </c>
      <c r="G26" s="22">
        <f>IF(D26=0,"",( E26-D26)/D26)</f>
        <v/>
      </c>
      <c r="H26" s="23" t="n"/>
      <c r="I26" s="23" t="n"/>
    </row>
    <row r="27" ht="22" customHeight="1">
      <c r="A27" s="19" t="n"/>
      <c r="B27" s="19" t="n"/>
      <c r="C27" s="19" t="n"/>
      <c r="D27" s="20" t="n"/>
      <c r="E27" s="20" t="n"/>
      <c r="F27" s="21">
        <f>IF(D27=0,"",E27-D27)</f>
        <v/>
      </c>
      <c r="G27" s="22">
        <f>IF(D27=0,"",( E27-D27)/D27)</f>
        <v/>
      </c>
      <c r="H27" s="24" t="n"/>
      <c r="I27" s="24" t="n"/>
    </row>
  </sheetData>
  <dataValidations count="1">
    <dataValidation sqref="H3:H200" showDropDown="0" showInputMessage="0" showErrorMessage="0" allowBlank="1" type="list">
      <formula1>"Đang bán,Ngừng bán,Sắp có"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7C3AED"/>
    <outlinePr summaryBelow="1" summaryRight="1"/>
    <pageSetUpPr/>
  </sheetPr>
  <dimension ref="A2:G27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30" customWidth="1" min="2" max="2"/>
    <col width="16" customWidth="1" min="3" max="3"/>
    <col width="28" customWidth="1" min="4" max="4"/>
    <col width="38" customWidth="1" min="5" max="5"/>
    <col width="12" customWidth="1" min="6" max="6"/>
    <col width="28" customWidth="1" min="7" max="7"/>
  </cols>
  <sheetData>
    <row r="2" ht="34" customHeight="1">
      <c r="A2" s="9" t="inlineStr">
        <is>
          <t>Mã KH *</t>
        </is>
      </c>
      <c r="B2" s="9" t="inlineStr">
        <is>
          <t>Tên Khách Hàng *</t>
        </is>
      </c>
      <c r="C2" s="9" t="inlineStr">
        <is>
          <t>Số Điện Thoại *</t>
        </is>
      </c>
      <c r="D2" s="9" t="inlineStr">
        <is>
          <t>Email</t>
        </is>
      </c>
      <c r="E2" s="9" t="inlineStr">
        <is>
          <t>Địa Chỉ</t>
        </is>
      </c>
      <c r="F2" s="9" t="inlineStr">
        <is>
          <t>Nhóm KH</t>
        </is>
      </c>
      <c r="G2" s="9" t="inlineStr">
        <is>
          <t>Ghi Chú</t>
        </is>
      </c>
    </row>
    <row r="3" ht="22" customHeight="1">
      <c r="A3" s="10" t="inlineStr">
        <is>
          <t>KH001</t>
        </is>
      </c>
      <c r="B3" s="11" t="inlineStr">
        <is>
          <t>Nguyễn Văn An</t>
        </is>
      </c>
      <c r="C3" s="10" t="inlineStr">
        <is>
          <t>0901234567</t>
        </is>
      </c>
      <c r="D3" s="5" t="inlineStr">
        <is>
          <t>an.nguyen@email.com</t>
        </is>
      </c>
      <c r="E3" s="5" t="inlineStr">
        <is>
          <t>123 Nguyễn Trãi, Q1, TP.HCM</t>
        </is>
      </c>
      <c r="F3" s="25" t="inlineStr">
        <is>
          <t>VIP</t>
        </is>
      </c>
      <c r="G3" s="5" t="inlineStr">
        <is>
          <t>Khách thân thiết</t>
        </is>
      </c>
    </row>
    <row r="4" ht="22" customHeight="1">
      <c r="A4" s="10" t="inlineStr">
        <is>
          <t>KH002</t>
        </is>
      </c>
      <c r="B4" s="11" t="inlineStr">
        <is>
          <t>Trần Thị Bảo</t>
        </is>
      </c>
      <c r="C4" s="10" t="inlineStr">
        <is>
          <t>0912345678</t>
        </is>
      </c>
      <c r="D4" s="17" t="inlineStr">
        <is>
          <t>bao.tran@email.com</t>
        </is>
      </c>
      <c r="E4" s="17" t="inlineStr">
        <is>
          <t>456 Lê Lợi, Q3, TP.HCM</t>
        </is>
      </c>
      <c r="F4" s="16" t="inlineStr">
        <is>
          <t>Thường</t>
        </is>
      </c>
      <c r="G4" s="17" t="inlineStr"/>
    </row>
    <row r="5" ht="22" customHeight="1">
      <c r="A5" s="10" t="inlineStr">
        <is>
          <t>KH003</t>
        </is>
      </c>
      <c r="B5" s="11" t="inlineStr">
        <is>
          <t>Lê Hoàng Nam</t>
        </is>
      </c>
      <c r="C5" s="10" t="inlineStr">
        <is>
          <t>0923456789</t>
        </is>
      </c>
      <c r="D5" s="5" t="inlineStr"/>
      <c r="E5" s="5" t="inlineStr">
        <is>
          <t>789 CMT8, Bình Thạnh</t>
        </is>
      </c>
      <c r="F5" s="15" t="inlineStr">
        <is>
          <t>Thường</t>
        </is>
      </c>
      <c r="G5" s="5" t="inlineStr">
        <is>
          <t>Mua qua Shopee</t>
        </is>
      </c>
    </row>
    <row r="6" ht="22" customHeight="1">
      <c r="A6" s="10" t="inlineStr">
        <is>
          <t>KH004</t>
        </is>
      </c>
      <c r="B6" s="11" t="inlineStr">
        <is>
          <t>Phạm Ngọc Mai</t>
        </is>
      </c>
      <c r="C6" s="10" t="inlineStr">
        <is>
          <t>0934567890</t>
        </is>
      </c>
      <c r="D6" s="17" t="inlineStr">
        <is>
          <t>mai.pham@gmail.com</t>
        </is>
      </c>
      <c r="E6" s="17" t="inlineStr">
        <is>
          <t>12 Cộng Hòa, Tân Bình</t>
        </is>
      </c>
      <c r="F6" s="25" t="inlineStr">
        <is>
          <t>VIP</t>
        </is>
      </c>
      <c r="G6" s="17" t="inlineStr">
        <is>
          <t>Đại lý nhỏ</t>
        </is>
      </c>
    </row>
    <row r="7" ht="22" customHeight="1">
      <c r="A7" s="10" t="inlineStr">
        <is>
          <t>KH005</t>
        </is>
      </c>
      <c r="B7" s="11" t="inlineStr">
        <is>
          <t>Võ Minh Tuấn</t>
        </is>
      </c>
      <c r="C7" s="10" t="inlineStr">
        <is>
          <t>0945678901</t>
        </is>
      </c>
      <c r="D7" s="5" t="inlineStr"/>
      <c r="E7" s="5" t="inlineStr">
        <is>
          <t>34 Đinh Tiên Hoàng, Q1</t>
        </is>
      </c>
      <c r="F7" s="15" t="inlineStr">
        <is>
          <t>Mới</t>
        </is>
      </c>
      <c r="G7" s="5" t="inlineStr">
        <is>
          <t>Mua lần đầu</t>
        </is>
      </c>
    </row>
    <row r="8" ht="22" customHeight="1">
      <c r="A8" s="19" t="n"/>
      <c r="B8" s="19" t="n"/>
      <c r="C8" s="19" t="n"/>
      <c r="D8" s="23" t="n"/>
      <c r="E8" s="23" t="n"/>
      <c r="F8" s="23" t="n"/>
      <c r="G8" s="23" t="n"/>
    </row>
    <row r="9" ht="22" customHeight="1">
      <c r="A9" s="19" t="n"/>
      <c r="B9" s="19" t="n"/>
      <c r="C9" s="19" t="n"/>
      <c r="D9" s="24" t="n"/>
      <c r="E9" s="24" t="n"/>
      <c r="F9" s="24" t="n"/>
      <c r="G9" s="24" t="n"/>
    </row>
    <row r="10" ht="22" customHeight="1">
      <c r="A10" s="19" t="n"/>
      <c r="B10" s="19" t="n"/>
      <c r="C10" s="19" t="n"/>
      <c r="D10" s="23" t="n"/>
      <c r="E10" s="23" t="n"/>
      <c r="F10" s="23" t="n"/>
      <c r="G10" s="23" t="n"/>
    </row>
    <row r="11" ht="22" customHeight="1">
      <c r="A11" s="19" t="n"/>
      <c r="B11" s="19" t="n"/>
      <c r="C11" s="19" t="n"/>
      <c r="D11" s="24" t="n"/>
      <c r="E11" s="24" t="n"/>
      <c r="F11" s="24" t="n"/>
      <c r="G11" s="24" t="n"/>
    </row>
    <row r="12" ht="22" customHeight="1">
      <c r="A12" s="19" t="n"/>
      <c r="B12" s="19" t="n"/>
      <c r="C12" s="19" t="n"/>
      <c r="D12" s="23" t="n"/>
      <c r="E12" s="23" t="n"/>
      <c r="F12" s="23" t="n"/>
      <c r="G12" s="23" t="n"/>
    </row>
    <row r="13" ht="22" customHeight="1">
      <c r="A13" s="19" t="n"/>
      <c r="B13" s="19" t="n"/>
      <c r="C13" s="19" t="n"/>
      <c r="D13" s="24" t="n"/>
      <c r="E13" s="24" t="n"/>
      <c r="F13" s="24" t="n"/>
      <c r="G13" s="24" t="n"/>
    </row>
    <row r="14" ht="22" customHeight="1">
      <c r="A14" s="19" t="n"/>
      <c r="B14" s="19" t="n"/>
      <c r="C14" s="19" t="n"/>
      <c r="D14" s="23" t="n"/>
      <c r="E14" s="23" t="n"/>
      <c r="F14" s="23" t="n"/>
      <c r="G14" s="23" t="n"/>
    </row>
    <row r="15" ht="22" customHeight="1">
      <c r="A15" s="19" t="n"/>
      <c r="B15" s="19" t="n"/>
      <c r="C15" s="19" t="n"/>
      <c r="D15" s="24" t="n"/>
      <c r="E15" s="24" t="n"/>
      <c r="F15" s="24" t="n"/>
      <c r="G15" s="24" t="n"/>
    </row>
    <row r="16" ht="22" customHeight="1">
      <c r="A16" s="19" t="n"/>
      <c r="B16" s="19" t="n"/>
      <c r="C16" s="19" t="n"/>
      <c r="D16" s="23" t="n"/>
      <c r="E16" s="23" t="n"/>
      <c r="F16" s="23" t="n"/>
      <c r="G16" s="23" t="n"/>
    </row>
    <row r="17" ht="22" customHeight="1">
      <c r="A17" s="19" t="n"/>
      <c r="B17" s="19" t="n"/>
      <c r="C17" s="19" t="n"/>
      <c r="D17" s="24" t="n"/>
      <c r="E17" s="24" t="n"/>
      <c r="F17" s="24" t="n"/>
      <c r="G17" s="24" t="n"/>
    </row>
    <row r="18" ht="22" customHeight="1">
      <c r="A18" s="19" t="n"/>
      <c r="B18" s="19" t="n"/>
      <c r="C18" s="19" t="n"/>
      <c r="D18" s="23" t="n"/>
      <c r="E18" s="23" t="n"/>
      <c r="F18" s="23" t="n"/>
      <c r="G18" s="23" t="n"/>
    </row>
    <row r="19" ht="22" customHeight="1">
      <c r="A19" s="19" t="n"/>
      <c r="B19" s="19" t="n"/>
      <c r="C19" s="19" t="n"/>
      <c r="D19" s="24" t="n"/>
      <c r="E19" s="24" t="n"/>
      <c r="F19" s="24" t="n"/>
      <c r="G19" s="24" t="n"/>
    </row>
    <row r="20" ht="22" customHeight="1">
      <c r="A20" s="19" t="n"/>
      <c r="B20" s="19" t="n"/>
      <c r="C20" s="19" t="n"/>
      <c r="D20" s="23" t="n"/>
      <c r="E20" s="23" t="n"/>
      <c r="F20" s="23" t="n"/>
      <c r="G20" s="23" t="n"/>
    </row>
    <row r="21" ht="22" customHeight="1">
      <c r="A21" s="19" t="n"/>
      <c r="B21" s="19" t="n"/>
      <c r="C21" s="19" t="n"/>
      <c r="D21" s="24" t="n"/>
      <c r="E21" s="24" t="n"/>
      <c r="F21" s="24" t="n"/>
      <c r="G21" s="24" t="n"/>
    </row>
    <row r="22" ht="22" customHeight="1">
      <c r="A22" s="19" t="n"/>
      <c r="B22" s="19" t="n"/>
      <c r="C22" s="19" t="n"/>
      <c r="D22" s="23" t="n"/>
      <c r="E22" s="23" t="n"/>
      <c r="F22" s="23" t="n"/>
      <c r="G22" s="23" t="n"/>
    </row>
    <row r="23" ht="22" customHeight="1">
      <c r="A23" s="19" t="n"/>
      <c r="B23" s="19" t="n"/>
      <c r="C23" s="19" t="n"/>
      <c r="D23" s="24" t="n"/>
      <c r="E23" s="24" t="n"/>
      <c r="F23" s="24" t="n"/>
      <c r="G23" s="24" t="n"/>
    </row>
    <row r="24" ht="22" customHeight="1">
      <c r="A24" s="19" t="n"/>
      <c r="B24" s="19" t="n"/>
      <c r="C24" s="19" t="n"/>
      <c r="D24" s="23" t="n"/>
      <c r="E24" s="23" t="n"/>
      <c r="F24" s="23" t="n"/>
      <c r="G24" s="23" t="n"/>
    </row>
    <row r="25" ht="22" customHeight="1">
      <c r="A25" s="19" t="n"/>
      <c r="B25" s="19" t="n"/>
      <c r="C25" s="19" t="n"/>
      <c r="D25" s="24" t="n"/>
      <c r="E25" s="24" t="n"/>
      <c r="F25" s="24" t="n"/>
      <c r="G25" s="24" t="n"/>
    </row>
    <row r="26" ht="22" customHeight="1">
      <c r="A26" s="19" t="n"/>
      <c r="B26" s="19" t="n"/>
      <c r="C26" s="19" t="n"/>
      <c r="D26" s="23" t="n"/>
      <c r="E26" s="23" t="n"/>
      <c r="F26" s="23" t="n"/>
      <c r="G26" s="23" t="n"/>
    </row>
    <row r="27" ht="22" customHeight="1">
      <c r="A27" s="19" t="n"/>
      <c r="B27" s="19" t="n"/>
      <c r="C27" s="19" t="n"/>
      <c r="D27" s="24" t="n"/>
      <c r="E27" s="24" t="n"/>
      <c r="F27" s="24" t="n"/>
      <c r="G27" s="24" t="n"/>
    </row>
  </sheetData>
  <dataValidations count="1">
    <dataValidation sqref="F3:F200" showDropDown="0" showInputMessage="0" showErrorMessage="0" allowBlank="1" type="list">
      <formula1>"VIP,Thường,Mới,Đại lý"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16A34A"/>
    <outlinePr summaryBelow="1" summaryRight="1"/>
    <pageSetUpPr/>
  </sheetPr>
  <dimension ref="A2:N57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3" customWidth="1" min="2" max="2"/>
    <col width="10" customWidth="1" min="3" max="3"/>
    <col width="26" customWidth="1" min="4" max="4"/>
    <col width="10" customWidth="1" min="5" max="5"/>
    <col width="30" customWidth="1" min="6" max="6"/>
    <col width="7" customWidth="1" min="7" max="7"/>
    <col width="18" customWidth="1" min="8" max="8"/>
    <col width="18" customWidth="1" min="9" max="9"/>
    <col width="18" customWidth="1" min="10" max="10"/>
    <col width="16" customWidth="1" min="11" max="11"/>
    <col width="14" customWidth="1" min="12" max="12"/>
    <col width="14" customWidth="1" min="13" max="13"/>
    <col width="26" customWidth="1" min="14" max="14"/>
  </cols>
  <sheetData>
    <row r="2" ht="40" customHeight="1">
      <c r="A2" s="9" t="inlineStr">
        <is>
          <t>Số ĐH *</t>
        </is>
      </c>
      <c r="B2" s="9" t="inlineStr">
        <is>
          <t>Ngày *</t>
        </is>
      </c>
      <c r="C2" s="9" t="inlineStr">
        <is>
          <t>Mã KH *</t>
        </is>
      </c>
      <c r="D2" s="9" t="inlineStr">
        <is>
          <t>Tên KH (tự động)</t>
        </is>
      </c>
      <c r="E2" s="9" t="inlineStr">
        <is>
          <t>Mã SP *</t>
        </is>
      </c>
      <c r="F2" s="9" t="inlineStr">
        <is>
          <t>Tên SP (tự động)</t>
        </is>
      </c>
      <c r="G2" s="9" t="inlineStr">
        <is>
          <t>SL *</t>
        </is>
      </c>
      <c r="H2" s="9" t="inlineStr">
        <is>
          <t>Đơn Giá (tự động)</t>
        </is>
      </c>
      <c r="I2" s="9" t="inlineStr">
        <is>
          <t>Thành Tiền</t>
        </is>
      </c>
      <c r="J2" s="9" t="inlineStr">
        <is>
          <t>Đã Thanh Toán *</t>
        </is>
      </c>
      <c r="K2" s="9" t="inlineStr">
        <is>
          <t>Còn Nợ</t>
        </is>
      </c>
      <c r="L2" s="9" t="inlineStr">
        <is>
          <t>Kênh *</t>
        </is>
      </c>
      <c r="M2" s="9" t="inlineStr">
        <is>
          <t>Trạng Thái *</t>
        </is>
      </c>
      <c r="N2" s="9" t="inlineStr">
        <is>
          <t>Ghi Chú</t>
        </is>
      </c>
    </row>
    <row r="3" ht="24" customHeight="1">
      <c r="A3" s="10" t="inlineStr">
        <is>
          <t>DH001</t>
        </is>
      </c>
      <c r="B3" s="26" t="inlineStr">
        <is>
          <t>2025-01-10</t>
        </is>
      </c>
      <c r="C3" s="10" t="inlineStr">
        <is>
          <t>KH001</t>
        </is>
      </c>
      <c r="D3" s="27">
        <f>IFERROR(VLOOKUP(C3,'👥 Khách Hàng'!$A:$B,2,0),"")</f>
        <v/>
      </c>
      <c r="E3" s="10" t="inlineStr">
        <is>
          <t>SP001</t>
        </is>
      </c>
      <c r="F3" s="27">
        <f>IFERROR(VLOOKUP(E3,'📦 Danh Mục SP'!$A:$B,2,0),"")</f>
        <v/>
      </c>
      <c r="G3" s="10" t="n">
        <v>3</v>
      </c>
      <c r="H3" s="13">
        <f>IFERROR(VLOOKUP(E3,'📦 Danh Mục SP'!$A:$E,5,0),0)</f>
        <v/>
      </c>
      <c r="I3" s="13">
        <f>G3*H3</f>
        <v/>
      </c>
      <c r="J3" s="12" t="n">
        <v>450000</v>
      </c>
      <c r="K3" s="28">
        <f>I3-J3</f>
        <v/>
      </c>
      <c r="L3" s="10" t="inlineStr">
        <is>
          <t>Trực tiếp</t>
        </is>
      </c>
      <c r="M3" s="25" t="inlineStr">
        <is>
          <t>Hoàn thành</t>
        </is>
      </c>
      <c r="N3" s="5" t="inlineStr"/>
    </row>
    <row r="4" ht="24" customHeight="1">
      <c r="A4" s="10" t="inlineStr">
        <is>
          <t>DH002</t>
        </is>
      </c>
      <c r="B4" s="26" t="inlineStr">
        <is>
          <t>2025-01-12</t>
        </is>
      </c>
      <c r="C4" s="10" t="inlineStr">
        <is>
          <t>KH002</t>
        </is>
      </c>
      <c r="D4" s="27">
        <f>IFERROR(VLOOKUP(C4,'👥 Khách Hàng'!$A:$B,2,0),"")</f>
        <v/>
      </c>
      <c r="E4" s="10" t="inlineStr">
        <is>
          <t>SP002</t>
        </is>
      </c>
      <c r="F4" s="27">
        <f>IFERROR(VLOOKUP(E4,'📦 Danh Mục SP'!$A:$B,2,0),"")</f>
        <v/>
      </c>
      <c r="G4" s="10" t="n">
        <v>1</v>
      </c>
      <c r="H4" s="13">
        <f>IFERROR(VLOOKUP(E4,'📦 Danh Mục SP'!$A:$E,5,0),0)</f>
        <v/>
      </c>
      <c r="I4" s="13">
        <f>G4*H4</f>
        <v/>
      </c>
      <c r="J4" s="12" t="n">
        <v>350000</v>
      </c>
      <c r="K4" s="28">
        <f>I4-J4</f>
        <v/>
      </c>
      <c r="L4" s="10" t="inlineStr">
        <is>
          <t>Shopee</t>
        </is>
      </c>
      <c r="M4" s="25" t="inlineStr">
        <is>
          <t>Hoàn thành</t>
        </is>
      </c>
      <c r="N4" s="17" t="inlineStr"/>
    </row>
    <row r="5" ht="24" customHeight="1">
      <c r="A5" s="10" t="inlineStr">
        <is>
          <t>DH003</t>
        </is>
      </c>
      <c r="B5" s="26" t="inlineStr">
        <is>
          <t>2025-01-15</t>
        </is>
      </c>
      <c r="C5" s="10" t="inlineStr">
        <is>
          <t>KH003</t>
        </is>
      </c>
      <c r="D5" s="27">
        <f>IFERROR(VLOOKUP(C5,'👥 Khách Hàng'!$A:$B,2,0),"")</f>
        <v/>
      </c>
      <c r="E5" s="10" t="inlineStr">
        <is>
          <t>SP003</t>
        </is>
      </c>
      <c r="F5" s="27">
        <f>IFERROR(VLOOKUP(E5,'📦 Danh Mục SP'!$A:$B,2,0),"")</f>
        <v/>
      </c>
      <c r="G5" s="10" t="n">
        <v>1</v>
      </c>
      <c r="H5" s="13">
        <f>IFERROR(VLOOKUP(E5,'📦 Danh Mục SP'!$A:$E,5,0),0)</f>
        <v/>
      </c>
      <c r="I5" s="13">
        <f>G5*H5</f>
        <v/>
      </c>
      <c r="J5" s="12" t="n">
        <v>0</v>
      </c>
      <c r="K5" s="28">
        <f>I5-J5</f>
        <v/>
      </c>
      <c r="L5" s="10" t="inlineStr">
        <is>
          <t>TikTok Shop</t>
        </is>
      </c>
      <c r="M5" s="29" t="inlineStr">
        <is>
          <t>Đang xử lý</t>
        </is>
      </c>
      <c r="N5" s="5" t="inlineStr">
        <is>
          <t>Chờ ship</t>
        </is>
      </c>
    </row>
    <row r="6" ht="24" customHeight="1">
      <c r="A6" s="10" t="inlineStr">
        <is>
          <t>DH004</t>
        </is>
      </c>
      <c r="B6" s="26" t="inlineStr">
        <is>
          <t>2025-01-18</t>
        </is>
      </c>
      <c r="C6" s="10" t="inlineStr">
        <is>
          <t>KH004</t>
        </is>
      </c>
      <c r="D6" s="27">
        <f>IFERROR(VLOOKUP(C6,'👥 Khách Hàng'!$A:$B,2,0),"")</f>
        <v/>
      </c>
      <c r="E6" s="10" t="inlineStr">
        <is>
          <t>SP001</t>
        </is>
      </c>
      <c r="F6" s="27">
        <f>IFERROR(VLOOKUP(E6,'📦 Danh Mục SP'!$A:$B,2,0),"")</f>
        <v/>
      </c>
      <c r="G6" s="10" t="n">
        <v>10</v>
      </c>
      <c r="H6" s="13">
        <f>IFERROR(VLOOKUP(E6,'📦 Danh Mục SP'!$A:$E,5,0),0)</f>
        <v/>
      </c>
      <c r="I6" s="13">
        <f>G6*H6</f>
        <v/>
      </c>
      <c r="J6" s="12" t="n">
        <v>1000000</v>
      </c>
      <c r="K6" s="28">
        <f>I6-J6</f>
        <v/>
      </c>
      <c r="L6" s="10" t="inlineStr">
        <is>
          <t>Trực tiếp</t>
        </is>
      </c>
      <c r="M6" s="25" t="inlineStr">
        <is>
          <t>Hoàn thành</t>
        </is>
      </c>
      <c r="N6" s="17" t="inlineStr">
        <is>
          <t>Sỉ 10 áo</t>
        </is>
      </c>
    </row>
    <row r="7" ht="24" customHeight="1">
      <c r="A7" s="10" t="inlineStr">
        <is>
          <t>DH005</t>
        </is>
      </c>
      <c r="B7" s="26" t="inlineStr">
        <is>
          <t>2025-01-20</t>
        </is>
      </c>
      <c r="C7" s="10" t="inlineStr">
        <is>
          <t>KH005</t>
        </is>
      </c>
      <c r="D7" s="27">
        <f>IFERROR(VLOOKUP(C7,'👥 Khách Hàng'!$A:$B,2,0),"")</f>
        <v/>
      </c>
      <c r="E7" s="10" t="inlineStr">
        <is>
          <t>SP004</t>
        </is>
      </c>
      <c r="F7" s="27">
        <f>IFERROR(VLOOKUP(E7,'📦 Danh Mục SP'!$A:$B,2,0),"")</f>
        <v/>
      </c>
      <c r="G7" s="10" t="n">
        <v>2</v>
      </c>
      <c r="H7" s="13">
        <f>IFERROR(VLOOKUP(E7,'📦 Danh Mục SP'!$A:$E,5,0),0)</f>
        <v/>
      </c>
      <c r="I7" s="13">
        <f>G7*H7</f>
        <v/>
      </c>
      <c r="J7" s="12" t="n">
        <v>0</v>
      </c>
      <c r="K7" s="28">
        <f>I7-J7</f>
        <v/>
      </c>
      <c r="L7" s="10" t="inlineStr">
        <is>
          <t>Website</t>
        </is>
      </c>
      <c r="M7" s="30" t="inlineStr">
        <is>
          <t>Mới</t>
        </is>
      </c>
      <c r="N7" s="5" t="inlineStr"/>
    </row>
    <row r="8" ht="22" customHeight="1">
      <c r="A8" s="19" t="n"/>
      <c r="B8" s="19" t="n"/>
      <c r="C8" s="19" t="n"/>
      <c r="D8" s="31">
        <f>IFERROR(VLOOKUP(C8,'👥 Khách Hàng'!$A:$B,2,0),"")</f>
        <v/>
      </c>
      <c r="E8" s="19" t="n"/>
      <c r="F8" s="31">
        <f>IFERROR(VLOOKUP(E8,'📦 Danh Mục SP'!$A:$B,2,0),"")</f>
        <v/>
      </c>
      <c r="G8" s="19" t="n"/>
      <c r="H8" s="32">
        <f>IFERROR(VLOOKUP(E8,'📦 Danh Mục SP'!$A:$E,5,0),0)</f>
        <v/>
      </c>
      <c r="I8" s="32">
        <f>IF(G8="","",G8*H8)</f>
        <v/>
      </c>
      <c r="J8" s="20" t="n"/>
      <c r="K8" s="33">
        <f>IF(I8="","",I8-J8)</f>
        <v/>
      </c>
      <c r="L8" s="19" t="n"/>
      <c r="M8" s="19" t="n"/>
      <c r="N8" s="23" t="n"/>
    </row>
    <row r="9" ht="22" customHeight="1">
      <c r="A9" s="19" t="n"/>
      <c r="B9" s="19" t="n"/>
      <c r="C9" s="19" t="n"/>
      <c r="D9" s="31">
        <f>IFERROR(VLOOKUP(C9,'👥 Khách Hàng'!$A:$B,2,0),"")</f>
        <v/>
      </c>
      <c r="E9" s="19" t="n"/>
      <c r="F9" s="31">
        <f>IFERROR(VLOOKUP(E9,'📦 Danh Mục SP'!$A:$B,2,0),"")</f>
        <v/>
      </c>
      <c r="G9" s="19" t="n"/>
      <c r="H9" s="32">
        <f>IFERROR(VLOOKUP(E9,'📦 Danh Mục SP'!$A:$E,5,0),0)</f>
        <v/>
      </c>
      <c r="I9" s="32">
        <f>IF(G9="","",G9*H9)</f>
        <v/>
      </c>
      <c r="J9" s="20" t="n"/>
      <c r="K9" s="33">
        <f>IF(I9="","",I9-J9)</f>
        <v/>
      </c>
      <c r="L9" s="19" t="n"/>
      <c r="M9" s="19" t="n"/>
      <c r="N9" s="24" t="n"/>
    </row>
    <row r="10" ht="22" customHeight="1">
      <c r="A10" s="19" t="n"/>
      <c r="B10" s="19" t="n"/>
      <c r="C10" s="19" t="n"/>
      <c r="D10" s="31">
        <f>IFERROR(VLOOKUP(C10,'👥 Khách Hàng'!$A:$B,2,0),"")</f>
        <v/>
      </c>
      <c r="E10" s="19" t="n"/>
      <c r="F10" s="31">
        <f>IFERROR(VLOOKUP(E10,'📦 Danh Mục SP'!$A:$B,2,0),"")</f>
        <v/>
      </c>
      <c r="G10" s="19" t="n"/>
      <c r="H10" s="32">
        <f>IFERROR(VLOOKUP(E10,'📦 Danh Mục SP'!$A:$E,5,0),0)</f>
        <v/>
      </c>
      <c r="I10" s="32">
        <f>IF(G10="","",G10*H10)</f>
        <v/>
      </c>
      <c r="J10" s="20" t="n"/>
      <c r="K10" s="33">
        <f>IF(I10="","",I10-J10)</f>
        <v/>
      </c>
      <c r="L10" s="19" t="n"/>
      <c r="M10" s="19" t="n"/>
      <c r="N10" s="23" t="n"/>
    </row>
    <row r="11" ht="22" customHeight="1">
      <c r="A11" s="19" t="n"/>
      <c r="B11" s="19" t="n"/>
      <c r="C11" s="19" t="n"/>
      <c r="D11" s="31">
        <f>IFERROR(VLOOKUP(C11,'👥 Khách Hàng'!$A:$B,2,0),"")</f>
        <v/>
      </c>
      <c r="E11" s="19" t="n"/>
      <c r="F11" s="31">
        <f>IFERROR(VLOOKUP(E11,'📦 Danh Mục SP'!$A:$B,2,0),"")</f>
        <v/>
      </c>
      <c r="G11" s="19" t="n"/>
      <c r="H11" s="32">
        <f>IFERROR(VLOOKUP(E11,'📦 Danh Mục SP'!$A:$E,5,0),0)</f>
        <v/>
      </c>
      <c r="I11" s="32">
        <f>IF(G11="","",G11*H11)</f>
        <v/>
      </c>
      <c r="J11" s="20" t="n"/>
      <c r="K11" s="33">
        <f>IF(I11="","",I11-J11)</f>
        <v/>
      </c>
      <c r="L11" s="19" t="n"/>
      <c r="M11" s="19" t="n"/>
      <c r="N11" s="24" t="n"/>
    </row>
    <row r="12" ht="22" customHeight="1">
      <c r="A12" s="19" t="n"/>
      <c r="B12" s="19" t="n"/>
      <c r="C12" s="19" t="n"/>
      <c r="D12" s="31">
        <f>IFERROR(VLOOKUP(C12,'👥 Khách Hàng'!$A:$B,2,0),"")</f>
        <v/>
      </c>
      <c r="E12" s="19" t="n"/>
      <c r="F12" s="31">
        <f>IFERROR(VLOOKUP(E12,'📦 Danh Mục SP'!$A:$B,2,0),"")</f>
        <v/>
      </c>
      <c r="G12" s="19" t="n"/>
      <c r="H12" s="32">
        <f>IFERROR(VLOOKUP(E12,'📦 Danh Mục SP'!$A:$E,5,0),0)</f>
        <v/>
      </c>
      <c r="I12" s="32">
        <f>IF(G12="","",G12*H12)</f>
        <v/>
      </c>
      <c r="J12" s="20" t="n"/>
      <c r="K12" s="33">
        <f>IF(I12="","",I12-J12)</f>
        <v/>
      </c>
      <c r="L12" s="19" t="n"/>
      <c r="M12" s="19" t="n"/>
      <c r="N12" s="23" t="n"/>
    </row>
    <row r="13" ht="22" customHeight="1">
      <c r="A13" s="19" t="n"/>
      <c r="B13" s="19" t="n"/>
      <c r="C13" s="19" t="n"/>
      <c r="D13" s="31">
        <f>IFERROR(VLOOKUP(C13,'👥 Khách Hàng'!$A:$B,2,0),"")</f>
        <v/>
      </c>
      <c r="E13" s="19" t="n"/>
      <c r="F13" s="31">
        <f>IFERROR(VLOOKUP(E13,'📦 Danh Mục SP'!$A:$B,2,0),"")</f>
        <v/>
      </c>
      <c r="G13" s="19" t="n"/>
      <c r="H13" s="32">
        <f>IFERROR(VLOOKUP(E13,'📦 Danh Mục SP'!$A:$E,5,0),0)</f>
        <v/>
      </c>
      <c r="I13" s="32">
        <f>IF(G13="","",G13*H13)</f>
        <v/>
      </c>
      <c r="J13" s="20" t="n"/>
      <c r="K13" s="33">
        <f>IF(I13="","",I13-J13)</f>
        <v/>
      </c>
      <c r="L13" s="19" t="n"/>
      <c r="M13" s="19" t="n"/>
      <c r="N13" s="24" t="n"/>
    </row>
    <row r="14" ht="22" customHeight="1">
      <c r="A14" s="19" t="n"/>
      <c r="B14" s="19" t="n"/>
      <c r="C14" s="19" t="n"/>
      <c r="D14" s="31">
        <f>IFERROR(VLOOKUP(C14,'👥 Khách Hàng'!$A:$B,2,0),"")</f>
        <v/>
      </c>
      <c r="E14" s="19" t="n"/>
      <c r="F14" s="31">
        <f>IFERROR(VLOOKUP(E14,'📦 Danh Mục SP'!$A:$B,2,0),"")</f>
        <v/>
      </c>
      <c r="G14" s="19" t="n"/>
      <c r="H14" s="32">
        <f>IFERROR(VLOOKUP(E14,'📦 Danh Mục SP'!$A:$E,5,0),0)</f>
        <v/>
      </c>
      <c r="I14" s="32">
        <f>IF(G14="","",G14*H14)</f>
        <v/>
      </c>
      <c r="J14" s="20" t="n"/>
      <c r="K14" s="33">
        <f>IF(I14="","",I14-J14)</f>
        <v/>
      </c>
      <c r="L14" s="19" t="n"/>
      <c r="M14" s="19" t="n"/>
      <c r="N14" s="23" t="n"/>
    </row>
    <row r="15" ht="22" customHeight="1">
      <c r="A15" s="19" t="n"/>
      <c r="B15" s="19" t="n"/>
      <c r="C15" s="19" t="n"/>
      <c r="D15" s="31">
        <f>IFERROR(VLOOKUP(C15,'👥 Khách Hàng'!$A:$B,2,0),"")</f>
        <v/>
      </c>
      <c r="E15" s="19" t="n"/>
      <c r="F15" s="31">
        <f>IFERROR(VLOOKUP(E15,'📦 Danh Mục SP'!$A:$B,2,0),"")</f>
        <v/>
      </c>
      <c r="G15" s="19" t="n"/>
      <c r="H15" s="32">
        <f>IFERROR(VLOOKUP(E15,'📦 Danh Mục SP'!$A:$E,5,0),0)</f>
        <v/>
      </c>
      <c r="I15" s="32">
        <f>IF(G15="","",G15*H15)</f>
        <v/>
      </c>
      <c r="J15" s="20" t="n"/>
      <c r="K15" s="33">
        <f>IF(I15="","",I15-J15)</f>
        <v/>
      </c>
      <c r="L15" s="19" t="n"/>
      <c r="M15" s="19" t="n"/>
      <c r="N15" s="24" t="n"/>
    </row>
    <row r="16" ht="22" customHeight="1">
      <c r="A16" s="19" t="n"/>
      <c r="B16" s="19" t="n"/>
      <c r="C16" s="19" t="n"/>
      <c r="D16" s="31">
        <f>IFERROR(VLOOKUP(C16,'👥 Khách Hàng'!$A:$B,2,0),"")</f>
        <v/>
      </c>
      <c r="E16" s="19" t="n"/>
      <c r="F16" s="31">
        <f>IFERROR(VLOOKUP(E16,'📦 Danh Mục SP'!$A:$B,2,0),"")</f>
        <v/>
      </c>
      <c r="G16" s="19" t="n"/>
      <c r="H16" s="32">
        <f>IFERROR(VLOOKUP(E16,'📦 Danh Mục SP'!$A:$E,5,0),0)</f>
        <v/>
      </c>
      <c r="I16" s="32">
        <f>IF(G16="","",G16*H16)</f>
        <v/>
      </c>
      <c r="J16" s="20" t="n"/>
      <c r="K16" s="33">
        <f>IF(I16="","",I16-J16)</f>
        <v/>
      </c>
      <c r="L16" s="19" t="n"/>
      <c r="M16" s="19" t="n"/>
      <c r="N16" s="23" t="n"/>
    </row>
    <row r="17" ht="22" customHeight="1">
      <c r="A17" s="19" t="n"/>
      <c r="B17" s="19" t="n"/>
      <c r="C17" s="19" t="n"/>
      <c r="D17" s="31">
        <f>IFERROR(VLOOKUP(C17,'👥 Khách Hàng'!$A:$B,2,0),"")</f>
        <v/>
      </c>
      <c r="E17" s="19" t="n"/>
      <c r="F17" s="31">
        <f>IFERROR(VLOOKUP(E17,'📦 Danh Mục SP'!$A:$B,2,0),"")</f>
        <v/>
      </c>
      <c r="G17" s="19" t="n"/>
      <c r="H17" s="32">
        <f>IFERROR(VLOOKUP(E17,'📦 Danh Mục SP'!$A:$E,5,0),0)</f>
        <v/>
      </c>
      <c r="I17" s="32">
        <f>IF(G17="","",G17*H17)</f>
        <v/>
      </c>
      <c r="J17" s="20" t="n"/>
      <c r="K17" s="33">
        <f>IF(I17="","",I17-J17)</f>
        <v/>
      </c>
      <c r="L17" s="19" t="n"/>
      <c r="M17" s="19" t="n"/>
      <c r="N17" s="24" t="n"/>
    </row>
    <row r="18" ht="22" customHeight="1">
      <c r="A18" s="19" t="n"/>
      <c r="B18" s="19" t="n"/>
      <c r="C18" s="19" t="n"/>
      <c r="D18" s="31">
        <f>IFERROR(VLOOKUP(C18,'👥 Khách Hàng'!$A:$B,2,0),"")</f>
        <v/>
      </c>
      <c r="E18" s="19" t="n"/>
      <c r="F18" s="31">
        <f>IFERROR(VLOOKUP(E18,'📦 Danh Mục SP'!$A:$B,2,0),"")</f>
        <v/>
      </c>
      <c r="G18" s="19" t="n"/>
      <c r="H18" s="32">
        <f>IFERROR(VLOOKUP(E18,'📦 Danh Mục SP'!$A:$E,5,0),0)</f>
        <v/>
      </c>
      <c r="I18" s="32">
        <f>IF(G18="","",G18*H18)</f>
        <v/>
      </c>
      <c r="J18" s="20" t="n"/>
      <c r="K18" s="33">
        <f>IF(I18="","",I18-J18)</f>
        <v/>
      </c>
      <c r="L18" s="19" t="n"/>
      <c r="M18" s="19" t="n"/>
      <c r="N18" s="23" t="n"/>
    </row>
    <row r="19" ht="22" customHeight="1">
      <c r="A19" s="19" t="n"/>
      <c r="B19" s="19" t="n"/>
      <c r="C19" s="19" t="n"/>
      <c r="D19" s="31">
        <f>IFERROR(VLOOKUP(C19,'👥 Khách Hàng'!$A:$B,2,0),"")</f>
        <v/>
      </c>
      <c r="E19" s="19" t="n"/>
      <c r="F19" s="31">
        <f>IFERROR(VLOOKUP(E19,'📦 Danh Mục SP'!$A:$B,2,0),"")</f>
        <v/>
      </c>
      <c r="G19" s="19" t="n"/>
      <c r="H19" s="32">
        <f>IFERROR(VLOOKUP(E19,'📦 Danh Mục SP'!$A:$E,5,0),0)</f>
        <v/>
      </c>
      <c r="I19" s="32">
        <f>IF(G19="","",G19*H19)</f>
        <v/>
      </c>
      <c r="J19" s="20" t="n"/>
      <c r="K19" s="33">
        <f>IF(I19="","",I19-J19)</f>
        <v/>
      </c>
      <c r="L19" s="19" t="n"/>
      <c r="M19" s="19" t="n"/>
      <c r="N19" s="24" t="n"/>
    </row>
    <row r="20" ht="22" customHeight="1">
      <c r="A20" s="19" t="n"/>
      <c r="B20" s="19" t="n"/>
      <c r="C20" s="19" t="n"/>
      <c r="D20" s="31">
        <f>IFERROR(VLOOKUP(C20,'👥 Khách Hàng'!$A:$B,2,0),"")</f>
        <v/>
      </c>
      <c r="E20" s="19" t="n"/>
      <c r="F20" s="31">
        <f>IFERROR(VLOOKUP(E20,'📦 Danh Mục SP'!$A:$B,2,0),"")</f>
        <v/>
      </c>
      <c r="G20" s="19" t="n"/>
      <c r="H20" s="32">
        <f>IFERROR(VLOOKUP(E20,'📦 Danh Mục SP'!$A:$E,5,0),0)</f>
        <v/>
      </c>
      <c r="I20" s="32">
        <f>IF(G20="","",G20*H20)</f>
        <v/>
      </c>
      <c r="J20" s="20" t="n"/>
      <c r="K20" s="33">
        <f>IF(I20="","",I20-J20)</f>
        <v/>
      </c>
      <c r="L20" s="19" t="n"/>
      <c r="M20" s="19" t="n"/>
      <c r="N20" s="23" t="n"/>
    </row>
    <row r="21" ht="22" customHeight="1">
      <c r="A21" s="19" t="n"/>
      <c r="B21" s="19" t="n"/>
      <c r="C21" s="19" t="n"/>
      <c r="D21" s="31">
        <f>IFERROR(VLOOKUP(C21,'👥 Khách Hàng'!$A:$B,2,0),"")</f>
        <v/>
      </c>
      <c r="E21" s="19" t="n"/>
      <c r="F21" s="31">
        <f>IFERROR(VLOOKUP(E21,'📦 Danh Mục SP'!$A:$B,2,0),"")</f>
        <v/>
      </c>
      <c r="G21" s="19" t="n"/>
      <c r="H21" s="32">
        <f>IFERROR(VLOOKUP(E21,'📦 Danh Mục SP'!$A:$E,5,0),0)</f>
        <v/>
      </c>
      <c r="I21" s="32">
        <f>IF(G21="","",G21*H21)</f>
        <v/>
      </c>
      <c r="J21" s="20" t="n"/>
      <c r="K21" s="33">
        <f>IF(I21="","",I21-J21)</f>
        <v/>
      </c>
      <c r="L21" s="19" t="n"/>
      <c r="M21" s="19" t="n"/>
      <c r="N21" s="24" t="n"/>
    </row>
    <row r="22" ht="22" customHeight="1">
      <c r="A22" s="19" t="n"/>
      <c r="B22" s="19" t="n"/>
      <c r="C22" s="19" t="n"/>
      <c r="D22" s="31">
        <f>IFERROR(VLOOKUP(C22,'👥 Khách Hàng'!$A:$B,2,0),"")</f>
        <v/>
      </c>
      <c r="E22" s="19" t="n"/>
      <c r="F22" s="31">
        <f>IFERROR(VLOOKUP(E22,'📦 Danh Mục SP'!$A:$B,2,0),"")</f>
        <v/>
      </c>
      <c r="G22" s="19" t="n"/>
      <c r="H22" s="32">
        <f>IFERROR(VLOOKUP(E22,'📦 Danh Mục SP'!$A:$E,5,0),0)</f>
        <v/>
      </c>
      <c r="I22" s="32">
        <f>IF(G22="","",G22*H22)</f>
        <v/>
      </c>
      <c r="J22" s="20" t="n"/>
      <c r="K22" s="33">
        <f>IF(I22="","",I22-J22)</f>
        <v/>
      </c>
      <c r="L22" s="19" t="n"/>
      <c r="M22" s="19" t="n"/>
      <c r="N22" s="23" t="n"/>
    </row>
    <row r="23" ht="22" customHeight="1">
      <c r="A23" s="19" t="n"/>
      <c r="B23" s="19" t="n"/>
      <c r="C23" s="19" t="n"/>
      <c r="D23" s="31">
        <f>IFERROR(VLOOKUP(C23,'👥 Khách Hàng'!$A:$B,2,0),"")</f>
        <v/>
      </c>
      <c r="E23" s="19" t="n"/>
      <c r="F23" s="31">
        <f>IFERROR(VLOOKUP(E23,'📦 Danh Mục SP'!$A:$B,2,0),"")</f>
        <v/>
      </c>
      <c r="G23" s="19" t="n"/>
      <c r="H23" s="32">
        <f>IFERROR(VLOOKUP(E23,'📦 Danh Mục SP'!$A:$E,5,0),0)</f>
        <v/>
      </c>
      <c r="I23" s="32">
        <f>IF(G23="","",G23*H23)</f>
        <v/>
      </c>
      <c r="J23" s="20" t="n"/>
      <c r="K23" s="33">
        <f>IF(I23="","",I23-J23)</f>
        <v/>
      </c>
      <c r="L23" s="19" t="n"/>
      <c r="M23" s="19" t="n"/>
      <c r="N23" s="24" t="n"/>
    </row>
    <row r="24" ht="22" customHeight="1">
      <c r="A24" s="19" t="n"/>
      <c r="B24" s="19" t="n"/>
      <c r="C24" s="19" t="n"/>
      <c r="D24" s="31">
        <f>IFERROR(VLOOKUP(C24,'👥 Khách Hàng'!$A:$B,2,0),"")</f>
        <v/>
      </c>
      <c r="E24" s="19" t="n"/>
      <c r="F24" s="31">
        <f>IFERROR(VLOOKUP(E24,'📦 Danh Mục SP'!$A:$B,2,0),"")</f>
        <v/>
      </c>
      <c r="G24" s="19" t="n"/>
      <c r="H24" s="32">
        <f>IFERROR(VLOOKUP(E24,'📦 Danh Mục SP'!$A:$E,5,0),0)</f>
        <v/>
      </c>
      <c r="I24" s="32">
        <f>IF(G24="","",G24*H24)</f>
        <v/>
      </c>
      <c r="J24" s="20" t="n"/>
      <c r="K24" s="33">
        <f>IF(I24="","",I24-J24)</f>
        <v/>
      </c>
      <c r="L24" s="19" t="n"/>
      <c r="M24" s="19" t="n"/>
      <c r="N24" s="23" t="n"/>
    </row>
    <row r="25" ht="22" customHeight="1">
      <c r="A25" s="19" t="n"/>
      <c r="B25" s="19" t="n"/>
      <c r="C25" s="19" t="n"/>
      <c r="D25" s="31">
        <f>IFERROR(VLOOKUP(C25,'👥 Khách Hàng'!$A:$B,2,0),"")</f>
        <v/>
      </c>
      <c r="E25" s="19" t="n"/>
      <c r="F25" s="31">
        <f>IFERROR(VLOOKUP(E25,'📦 Danh Mục SP'!$A:$B,2,0),"")</f>
        <v/>
      </c>
      <c r="G25" s="19" t="n"/>
      <c r="H25" s="32">
        <f>IFERROR(VLOOKUP(E25,'📦 Danh Mục SP'!$A:$E,5,0),0)</f>
        <v/>
      </c>
      <c r="I25" s="32">
        <f>IF(G25="","",G25*H25)</f>
        <v/>
      </c>
      <c r="J25" s="20" t="n"/>
      <c r="K25" s="33">
        <f>IF(I25="","",I25-J25)</f>
        <v/>
      </c>
      <c r="L25" s="19" t="n"/>
      <c r="M25" s="19" t="n"/>
      <c r="N25" s="24" t="n"/>
    </row>
    <row r="26" ht="22" customHeight="1">
      <c r="A26" s="19" t="n"/>
      <c r="B26" s="19" t="n"/>
      <c r="C26" s="19" t="n"/>
      <c r="D26" s="31">
        <f>IFERROR(VLOOKUP(C26,'👥 Khách Hàng'!$A:$B,2,0),"")</f>
        <v/>
      </c>
      <c r="E26" s="19" t="n"/>
      <c r="F26" s="31">
        <f>IFERROR(VLOOKUP(E26,'📦 Danh Mục SP'!$A:$B,2,0),"")</f>
        <v/>
      </c>
      <c r="G26" s="19" t="n"/>
      <c r="H26" s="32">
        <f>IFERROR(VLOOKUP(E26,'📦 Danh Mục SP'!$A:$E,5,0),0)</f>
        <v/>
      </c>
      <c r="I26" s="32">
        <f>IF(G26="","",G26*H26)</f>
        <v/>
      </c>
      <c r="J26" s="20" t="n"/>
      <c r="K26" s="33">
        <f>IF(I26="","",I26-J26)</f>
        <v/>
      </c>
      <c r="L26" s="19" t="n"/>
      <c r="M26" s="19" t="n"/>
      <c r="N26" s="23" t="n"/>
    </row>
    <row r="27" ht="22" customHeight="1">
      <c r="A27" s="19" t="n"/>
      <c r="B27" s="19" t="n"/>
      <c r="C27" s="19" t="n"/>
      <c r="D27" s="31">
        <f>IFERROR(VLOOKUP(C27,'👥 Khách Hàng'!$A:$B,2,0),"")</f>
        <v/>
      </c>
      <c r="E27" s="19" t="n"/>
      <c r="F27" s="31">
        <f>IFERROR(VLOOKUP(E27,'📦 Danh Mục SP'!$A:$B,2,0),"")</f>
        <v/>
      </c>
      <c r="G27" s="19" t="n"/>
      <c r="H27" s="32">
        <f>IFERROR(VLOOKUP(E27,'📦 Danh Mục SP'!$A:$E,5,0),0)</f>
        <v/>
      </c>
      <c r="I27" s="32">
        <f>IF(G27="","",G27*H27)</f>
        <v/>
      </c>
      <c r="J27" s="20" t="n"/>
      <c r="K27" s="33">
        <f>IF(I27="","",I27-J27)</f>
        <v/>
      </c>
      <c r="L27" s="19" t="n"/>
      <c r="M27" s="19" t="n"/>
      <c r="N27" s="24" t="n"/>
    </row>
    <row r="28" ht="22" customHeight="1">
      <c r="A28" s="19" t="n"/>
      <c r="B28" s="19" t="n"/>
      <c r="C28" s="19" t="n"/>
      <c r="D28" s="31">
        <f>IFERROR(VLOOKUP(C28,'👥 Khách Hàng'!$A:$B,2,0),"")</f>
        <v/>
      </c>
      <c r="E28" s="19" t="n"/>
      <c r="F28" s="31">
        <f>IFERROR(VLOOKUP(E28,'📦 Danh Mục SP'!$A:$B,2,0),"")</f>
        <v/>
      </c>
      <c r="G28" s="19" t="n"/>
      <c r="H28" s="32">
        <f>IFERROR(VLOOKUP(E28,'📦 Danh Mục SP'!$A:$E,5,0),0)</f>
        <v/>
      </c>
      <c r="I28" s="32">
        <f>IF(G28="","",G28*H28)</f>
        <v/>
      </c>
      <c r="J28" s="20" t="n"/>
      <c r="K28" s="33">
        <f>IF(I28="","",I28-J28)</f>
        <v/>
      </c>
      <c r="L28" s="19" t="n"/>
      <c r="M28" s="19" t="n"/>
      <c r="N28" s="23" t="n"/>
    </row>
    <row r="29" ht="22" customHeight="1">
      <c r="A29" s="19" t="n"/>
      <c r="B29" s="19" t="n"/>
      <c r="C29" s="19" t="n"/>
      <c r="D29" s="31">
        <f>IFERROR(VLOOKUP(C29,'👥 Khách Hàng'!$A:$B,2,0),"")</f>
        <v/>
      </c>
      <c r="E29" s="19" t="n"/>
      <c r="F29" s="31">
        <f>IFERROR(VLOOKUP(E29,'📦 Danh Mục SP'!$A:$B,2,0),"")</f>
        <v/>
      </c>
      <c r="G29" s="19" t="n"/>
      <c r="H29" s="32">
        <f>IFERROR(VLOOKUP(E29,'📦 Danh Mục SP'!$A:$E,5,0),0)</f>
        <v/>
      </c>
      <c r="I29" s="32">
        <f>IF(G29="","",G29*H29)</f>
        <v/>
      </c>
      <c r="J29" s="20" t="n"/>
      <c r="K29" s="33">
        <f>IF(I29="","",I29-J29)</f>
        <v/>
      </c>
      <c r="L29" s="19" t="n"/>
      <c r="M29" s="19" t="n"/>
      <c r="N29" s="24" t="n"/>
    </row>
    <row r="30" ht="22" customHeight="1">
      <c r="A30" s="19" t="n"/>
      <c r="B30" s="19" t="n"/>
      <c r="C30" s="19" t="n"/>
      <c r="D30" s="31">
        <f>IFERROR(VLOOKUP(C30,'👥 Khách Hàng'!$A:$B,2,0),"")</f>
        <v/>
      </c>
      <c r="E30" s="19" t="n"/>
      <c r="F30" s="31">
        <f>IFERROR(VLOOKUP(E30,'📦 Danh Mục SP'!$A:$B,2,0),"")</f>
        <v/>
      </c>
      <c r="G30" s="19" t="n"/>
      <c r="H30" s="32">
        <f>IFERROR(VLOOKUP(E30,'📦 Danh Mục SP'!$A:$E,5,0),0)</f>
        <v/>
      </c>
      <c r="I30" s="32">
        <f>IF(G30="","",G30*H30)</f>
        <v/>
      </c>
      <c r="J30" s="20" t="n"/>
      <c r="K30" s="33">
        <f>IF(I30="","",I30-J30)</f>
        <v/>
      </c>
      <c r="L30" s="19" t="n"/>
      <c r="M30" s="19" t="n"/>
      <c r="N30" s="23" t="n"/>
    </row>
    <row r="31" ht="22" customHeight="1">
      <c r="A31" s="19" t="n"/>
      <c r="B31" s="19" t="n"/>
      <c r="C31" s="19" t="n"/>
      <c r="D31" s="31">
        <f>IFERROR(VLOOKUP(C31,'👥 Khách Hàng'!$A:$B,2,0),"")</f>
        <v/>
      </c>
      <c r="E31" s="19" t="n"/>
      <c r="F31" s="31">
        <f>IFERROR(VLOOKUP(E31,'📦 Danh Mục SP'!$A:$B,2,0),"")</f>
        <v/>
      </c>
      <c r="G31" s="19" t="n"/>
      <c r="H31" s="32">
        <f>IFERROR(VLOOKUP(E31,'📦 Danh Mục SP'!$A:$E,5,0),0)</f>
        <v/>
      </c>
      <c r="I31" s="32">
        <f>IF(G31="","",G31*H31)</f>
        <v/>
      </c>
      <c r="J31" s="20" t="n"/>
      <c r="K31" s="33">
        <f>IF(I31="","",I31-J31)</f>
        <v/>
      </c>
      <c r="L31" s="19" t="n"/>
      <c r="M31" s="19" t="n"/>
      <c r="N31" s="24" t="n"/>
    </row>
    <row r="32" ht="22" customHeight="1">
      <c r="A32" s="19" t="n"/>
      <c r="B32" s="19" t="n"/>
      <c r="C32" s="19" t="n"/>
      <c r="D32" s="31">
        <f>IFERROR(VLOOKUP(C32,'👥 Khách Hàng'!$A:$B,2,0),"")</f>
        <v/>
      </c>
      <c r="E32" s="19" t="n"/>
      <c r="F32" s="31">
        <f>IFERROR(VLOOKUP(E32,'📦 Danh Mục SP'!$A:$B,2,0),"")</f>
        <v/>
      </c>
      <c r="G32" s="19" t="n"/>
      <c r="H32" s="32">
        <f>IFERROR(VLOOKUP(E32,'📦 Danh Mục SP'!$A:$E,5,0),0)</f>
        <v/>
      </c>
      <c r="I32" s="32">
        <f>IF(G32="","",G32*H32)</f>
        <v/>
      </c>
      <c r="J32" s="20" t="n"/>
      <c r="K32" s="33">
        <f>IF(I32="","",I32-J32)</f>
        <v/>
      </c>
      <c r="L32" s="19" t="n"/>
      <c r="M32" s="19" t="n"/>
      <c r="N32" s="23" t="n"/>
    </row>
    <row r="33" ht="22" customHeight="1">
      <c r="A33" s="19" t="n"/>
      <c r="B33" s="19" t="n"/>
      <c r="C33" s="19" t="n"/>
      <c r="D33" s="31">
        <f>IFERROR(VLOOKUP(C33,'👥 Khách Hàng'!$A:$B,2,0),"")</f>
        <v/>
      </c>
      <c r="E33" s="19" t="n"/>
      <c r="F33" s="31">
        <f>IFERROR(VLOOKUP(E33,'📦 Danh Mục SP'!$A:$B,2,0),"")</f>
        <v/>
      </c>
      <c r="G33" s="19" t="n"/>
      <c r="H33" s="32">
        <f>IFERROR(VLOOKUP(E33,'📦 Danh Mục SP'!$A:$E,5,0),0)</f>
        <v/>
      </c>
      <c r="I33" s="32">
        <f>IF(G33="","",G33*H33)</f>
        <v/>
      </c>
      <c r="J33" s="20" t="n"/>
      <c r="K33" s="33">
        <f>IF(I33="","",I33-J33)</f>
        <v/>
      </c>
      <c r="L33" s="19" t="n"/>
      <c r="M33" s="19" t="n"/>
      <c r="N33" s="24" t="n"/>
    </row>
    <row r="34" ht="22" customHeight="1">
      <c r="A34" s="19" t="n"/>
      <c r="B34" s="19" t="n"/>
      <c r="C34" s="19" t="n"/>
      <c r="D34" s="31">
        <f>IFERROR(VLOOKUP(C34,'👥 Khách Hàng'!$A:$B,2,0),"")</f>
        <v/>
      </c>
      <c r="E34" s="19" t="n"/>
      <c r="F34" s="31">
        <f>IFERROR(VLOOKUP(E34,'📦 Danh Mục SP'!$A:$B,2,0),"")</f>
        <v/>
      </c>
      <c r="G34" s="19" t="n"/>
      <c r="H34" s="32">
        <f>IFERROR(VLOOKUP(E34,'📦 Danh Mục SP'!$A:$E,5,0),0)</f>
        <v/>
      </c>
      <c r="I34" s="32">
        <f>IF(G34="","",G34*H34)</f>
        <v/>
      </c>
      <c r="J34" s="20" t="n"/>
      <c r="K34" s="33">
        <f>IF(I34="","",I34-J34)</f>
        <v/>
      </c>
      <c r="L34" s="19" t="n"/>
      <c r="M34" s="19" t="n"/>
      <c r="N34" s="23" t="n"/>
    </row>
    <row r="35" ht="22" customHeight="1">
      <c r="A35" s="19" t="n"/>
      <c r="B35" s="19" t="n"/>
      <c r="C35" s="19" t="n"/>
      <c r="D35" s="31">
        <f>IFERROR(VLOOKUP(C35,'👥 Khách Hàng'!$A:$B,2,0),"")</f>
        <v/>
      </c>
      <c r="E35" s="19" t="n"/>
      <c r="F35" s="31">
        <f>IFERROR(VLOOKUP(E35,'📦 Danh Mục SP'!$A:$B,2,0),"")</f>
        <v/>
      </c>
      <c r="G35" s="19" t="n"/>
      <c r="H35" s="32">
        <f>IFERROR(VLOOKUP(E35,'📦 Danh Mục SP'!$A:$E,5,0),0)</f>
        <v/>
      </c>
      <c r="I35" s="32">
        <f>IF(G35="","",G35*H35)</f>
        <v/>
      </c>
      <c r="J35" s="20" t="n"/>
      <c r="K35" s="33">
        <f>IF(I35="","",I35-J35)</f>
        <v/>
      </c>
      <c r="L35" s="19" t="n"/>
      <c r="M35" s="19" t="n"/>
      <c r="N35" s="24" t="n"/>
    </row>
    <row r="36" ht="22" customHeight="1">
      <c r="A36" s="19" t="n"/>
      <c r="B36" s="19" t="n"/>
      <c r="C36" s="19" t="n"/>
      <c r="D36" s="31">
        <f>IFERROR(VLOOKUP(C36,'👥 Khách Hàng'!$A:$B,2,0),"")</f>
        <v/>
      </c>
      <c r="E36" s="19" t="n"/>
      <c r="F36" s="31">
        <f>IFERROR(VLOOKUP(E36,'📦 Danh Mục SP'!$A:$B,2,0),"")</f>
        <v/>
      </c>
      <c r="G36" s="19" t="n"/>
      <c r="H36" s="32">
        <f>IFERROR(VLOOKUP(E36,'📦 Danh Mục SP'!$A:$E,5,0),0)</f>
        <v/>
      </c>
      <c r="I36" s="32">
        <f>IF(G36="","",G36*H36)</f>
        <v/>
      </c>
      <c r="J36" s="20" t="n"/>
      <c r="K36" s="33">
        <f>IF(I36="","",I36-J36)</f>
        <v/>
      </c>
      <c r="L36" s="19" t="n"/>
      <c r="M36" s="19" t="n"/>
      <c r="N36" s="23" t="n"/>
    </row>
    <row r="37" ht="22" customHeight="1">
      <c r="A37" s="19" t="n"/>
      <c r="B37" s="19" t="n"/>
      <c r="C37" s="19" t="n"/>
      <c r="D37" s="31">
        <f>IFERROR(VLOOKUP(C37,'👥 Khách Hàng'!$A:$B,2,0),"")</f>
        <v/>
      </c>
      <c r="E37" s="19" t="n"/>
      <c r="F37" s="31">
        <f>IFERROR(VLOOKUP(E37,'📦 Danh Mục SP'!$A:$B,2,0),"")</f>
        <v/>
      </c>
      <c r="G37" s="19" t="n"/>
      <c r="H37" s="32">
        <f>IFERROR(VLOOKUP(E37,'📦 Danh Mục SP'!$A:$E,5,0),0)</f>
        <v/>
      </c>
      <c r="I37" s="32">
        <f>IF(G37="","",G37*H37)</f>
        <v/>
      </c>
      <c r="J37" s="20" t="n"/>
      <c r="K37" s="33">
        <f>IF(I37="","",I37-J37)</f>
        <v/>
      </c>
      <c r="L37" s="19" t="n"/>
      <c r="M37" s="19" t="n"/>
      <c r="N37" s="24" t="n"/>
    </row>
    <row r="38" ht="22" customHeight="1">
      <c r="A38" s="19" t="n"/>
      <c r="B38" s="19" t="n"/>
      <c r="C38" s="19" t="n"/>
      <c r="D38" s="31">
        <f>IFERROR(VLOOKUP(C38,'👥 Khách Hàng'!$A:$B,2,0),"")</f>
        <v/>
      </c>
      <c r="E38" s="19" t="n"/>
      <c r="F38" s="31">
        <f>IFERROR(VLOOKUP(E38,'📦 Danh Mục SP'!$A:$B,2,0),"")</f>
        <v/>
      </c>
      <c r="G38" s="19" t="n"/>
      <c r="H38" s="32">
        <f>IFERROR(VLOOKUP(E38,'📦 Danh Mục SP'!$A:$E,5,0),0)</f>
        <v/>
      </c>
      <c r="I38" s="32">
        <f>IF(G38="","",G38*H38)</f>
        <v/>
      </c>
      <c r="J38" s="20" t="n"/>
      <c r="K38" s="33">
        <f>IF(I38="","",I38-J38)</f>
        <v/>
      </c>
      <c r="L38" s="19" t="n"/>
      <c r="M38" s="19" t="n"/>
      <c r="N38" s="23" t="n"/>
    </row>
    <row r="39" ht="22" customHeight="1">
      <c r="A39" s="19" t="n"/>
      <c r="B39" s="19" t="n"/>
      <c r="C39" s="19" t="n"/>
      <c r="D39" s="31">
        <f>IFERROR(VLOOKUP(C39,'👥 Khách Hàng'!$A:$B,2,0),"")</f>
        <v/>
      </c>
      <c r="E39" s="19" t="n"/>
      <c r="F39" s="31">
        <f>IFERROR(VLOOKUP(E39,'📦 Danh Mục SP'!$A:$B,2,0),"")</f>
        <v/>
      </c>
      <c r="G39" s="19" t="n"/>
      <c r="H39" s="32">
        <f>IFERROR(VLOOKUP(E39,'📦 Danh Mục SP'!$A:$E,5,0),0)</f>
        <v/>
      </c>
      <c r="I39" s="32">
        <f>IF(G39="","",G39*H39)</f>
        <v/>
      </c>
      <c r="J39" s="20" t="n"/>
      <c r="K39" s="33">
        <f>IF(I39="","",I39-J39)</f>
        <v/>
      </c>
      <c r="L39" s="19" t="n"/>
      <c r="M39" s="19" t="n"/>
      <c r="N39" s="24" t="n"/>
    </row>
    <row r="40" ht="22" customHeight="1">
      <c r="A40" s="19" t="n"/>
      <c r="B40" s="19" t="n"/>
      <c r="C40" s="19" t="n"/>
      <c r="D40" s="31">
        <f>IFERROR(VLOOKUP(C40,'👥 Khách Hàng'!$A:$B,2,0),"")</f>
        <v/>
      </c>
      <c r="E40" s="19" t="n"/>
      <c r="F40" s="31">
        <f>IFERROR(VLOOKUP(E40,'📦 Danh Mục SP'!$A:$B,2,0),"")</f>
        <v/>
      </c>
      <c r="G40" s="19" t="n"/>
      <c r="H40" s="32">
        <f>IFERROR(VLOOKUP(E40,'📦 Danh Mục SP'!$A:$E,5,0),0)</f>
        <v/>
      </c>
      <c r="I40" s="32">
        <f>IF(G40="","",G40*H40)</f>
        <v/>
      </c>
      <c r="J40" s="20" t="n"/>
      <c r="K40" s="33">
        <f>IF(I40="","",I40-J40)</f>
        <v/>
      </c>
      <c r="L40" s="19" t="n"/>
      <c r="M40" s="19" t="n"/>
      <c r="N40" s="23" t="n"/>
    </row>
    <row r="41" ht="22" customHeight="1">
      <c r="A41" s="19" t="n"/>
      <c r="B41" s="19" t="n"/>
      <c r="C41" s="19" t="n"/>
      <c r="D41" s="31">
        <f>IFERROR(VLOOKUP(C41,'👥 Khách Hàng'!$A:$B,2,0),"")</f>
        <v/>
      </c>
      <c r="E41" s="19" t="n"/>
      <c r="F41" s="31">
        <f>IFERROR(VLOOKUP(E41,'📦 Danh Mục SP'!$A:$B,2,0),"")</f>
        <v/>
      </c>
      <c r="G41" s="19" t="n"/>
      <c r="H41" s="32">
        <f>IFERROR(VLOOKUP(E41,'📦 Danh Mục SP'!$A:$E,5,0),0)</f>
        <v/>
      </c>
      <c r="I41" s="32">
        <f>IF(G41="","",G41*H41)</f>
        <v/>
      </c>
      <c r="J41" s="20" t="n"/>
      <c r="K41" s="33">
        <f>IF(I41="","",I41-J41)</f>
        <v/>
      </c>
      <c r="L41" s="19" t="n"/>
      <c r="M41" s="19" t="n"/>
      <c r="N41" s="24" t="n"/>
    </row>
    <row r="42" ht="22" customHeight="1">
      <c r="A42" s="19" t="n"/>
      <c r="B42" s="19" t="n"/>
      <c r="C42" s="19" t="n"/>
      <c r="D42" s="31">
        <f>IFERROR(VLOOKUP(C42,'👥 Khách Hàng'!$A:$B,2,0),"")</f>
        <v/>
      </c>
      <c r="E42" s="19" t="n"/>
      <c r="F42" s="31">
        <f>IFERROR(VLOOKUP(E42,'📦 Danh Mục SP'!$A:$B,2,0),"")</f>
        <v/>
      </c>
      <c r="G42" s="19" t="n"/>
      <c r="H42" s="32">
        <f>IFERROR(VLOOKUP(E42,'📦 Danh Mục SP'!$A:$E,5,0),0)</f>
        <v/>
      </c>
      <c r="I42" s="32">
        <f>IF(G42="","",G42*H42)</f>
        <v/>
      </c>
      <c r="J42" s="20" t="n"/>
      <c r="K42" s="33">
        <f>IF(I42="","",I42-J42)</f>
        <v/>
      </c>
      <c r="L42" s="19" t="n"/>
      <c r="M42" s="19" t="n"/>
      <c r="N42" s="23" t="n"/>
    </row>
    <row r="43" ht="22" customHeight="1">
      <c r="A43" s="19" t="n"/>
      <c r="B43" s="19" t="n"/>
      <c r="C43" s="19" t="n"/>
      <c r="D43" s="31">
        <f>IFERROR(VLOOKUP(C43,'👥 Khách Hàng'!$A:$B,2,0),"")</f>
        <v/>
      </c>
      <c r="E43" s="19" t="n"/>
      <c r="F43" s="31">
        <f>IFERROR(VLOOKUP(E43,'📦 Danh Mục SP'!$A:$B,2,0),"")</f>
        <v/>
      </c>
      <c r="G43" s="19" t="n"/>
      <c r="H43" s="32">
        <f>IFERROR(VLOOKUP(E43,'📦 Danh Mục SP'!$A:$E,5,0),0)</f>
        <v/>
      </c>
      <c r="I43" s="32">
        <f>IF(G43="","",G43*H43)</f>
        <v/>
      </c>
      <c r="J43" s="20" t="n"/>
      <c r="K43" s="33">
        <f>IF(I43="","",I43-J43)</f>
        <v/>
      </c>
      <c r="L43" s="19" t="n"/>
      <c r="M43" s="19" t="n"/>
      <c r="N43" s="24" t="n"/>
    </row>
    <row r="44" ht="22" customHeight="1">
      <c r="A44" s="19" t="n"/>
      <c r="B44" s="19" t="n"/>
      <c r="C44" s="19" t="n"/>
      <c r="D44" s="31">
        <f>IFERROR(VLOOKUP(C44,'👥 Khách Hàng'!$A:$B,2,0),"")</f>
        <v/>
      </c>
      <c r="E44" s="19" t="n"/>
      <c r="F44" s="31">
        <f>IFERROR(VLOOKUP(E44,'📦 Danh Mục SP'!$A:$B,2,0),"")</f>
        <v/>
      </c>
      <c r="G44" s="19" t="n"/>
      <c r="H44" s="32">
        <f>IFERROR(VLOOKUP(E44,'📦 Danh Mục SP'!$A:$E,5,0),0)</f>
        <v/>
      </c>
      <c r="I44" s="32">
        <f>IF(G44="","",G44*H44)</f>
        <v/>
      </c>
      <c r="J44" s="20" t="n"/>
      <c r="K44" s="33">
        <f>IF(I44="","",I44-J44)</f>
        <v/>
      </c>
      <c r="L44" s="19" t="n"/>
      <c r="M44" s="19" t="n"/>
      <c r="N44" s="23" t="n"/>
    </row>
    <row r="45" ht="22" customHeight="1">
      <c r="A45" s="19" t="n"/>
      <c r="B45" s="19" t="n"/>
      <c r="C45" s="19" t="n"/>
      <c r="D45" s="31">
        <f>IFERROR(VLOOKUP(C45,'👥 Khách Hàng'!$A:$B,2,0),"")</f>
        <v/>
      </c>
      <c r="E45" s="19" t="n"/>
      <c r="F45" s="31">
        <f>IFERROR(VLOOKUP(E45,'📦 Danh Mục SP'!$A:$B,2,0),"")</f>
        <v/>
      </c>
      <c r="G45" s="19" t="n"/>
      <c r="H45" s="32">
        <f>IFERROR(VLOOKUP(E45,'📦 Danh Mục SP'!$A:$E,5,0),0)</f>
        <v/>
      </c>
      <c r="I45" s="32">
        <f>IF(G45="","",G45*H45)</f>
        <v/>
      </c>
      <c r="J45" s="20" t="n"/>
      <c r="K45" s="33">
        <f>IF(I45="","",I45-J45)</f>
        <v/>
      </c>
      <c r="L45" s="19" t="n"/>
      <c r="M45" s="19" t="n"/>
      <c r="N45" s="24" t="n"/>
    </row>
    <row r="46" ht="22" customHeight="1">
      <c r="A46" s="19" t="n"/>
      <c r="B46" s="19" t="n"/>
      <c r="C46" s="19" t="n"/>
      <c r="D46" s="31">
        <f>IFERROR(VLOOKUP(C46,'👥 Khách Hàng'!$A:$B,2,0),"")</f>
        <v/>
      </c>
      <c r="E46" s="19" t="n"/>
      <c r="F46" s="31">
        <f>IFERROR(VLOOKUP(E46,'📦 Danh Mục SP'!$A:$B,2,0),"")</f>
        <v/>
      </c>
      <c r="G46" s="19" t="n"/>
      <c r="H46" s="32">
        <f>IFERROR(VLOOKUP(E46,'📦 Danh Mục SP'!$A:$E,5,0),0)</f>
        <v/>
      </c>
      <c r="I46" s="32">
        <f>IF(G46="","",G46*H46)</f>
        <v/>
      </c>
      <c r="J46" s="20" t="n"/>
      <c r="K46" s="33">
        <f>IF(I46="","",I46-J46)</f>
        <v/>
      </c>
      <c r="L46" s="19" t="n"/>
      <c r="M46" s="19" t="n"/>
      <c r="N46" s="23" t="n"/>
    </row>
    <row r="47" ht="22" customHeight="1">
      <c r="A47" s="19" t="n"/>
      <c r="B47" s="19" t="n"/>
      <c r="C47" s="19" t="n"/>
      <c r="D47" s="31">
        <f>IFERROR(VLOOKUP(C47,'👥 Khách Hàng'!$A:$B,2,0),"")</f>
        <v/>
      </c>
      <c r="E47" s="19" t="n"/>
      <c r="F47" s="31">
        <f>IFERROR(VLOOKUP(E47,'📦 Danh Mục SP'!$A:$B,2,0),"")</f>
        <v/>
      </c>
      <c r="G47" s="19" t="n"/>
      <c r="H47" s="32">
        <f>IFERROR(VLOOKUP(E47,'📦 Danh Mục SP'!$A:$E,5,0),0)</f>
        <v/>
      </c>
      <c r="I47" s="32">
        <f>IF(G47="","",G47*H47)</f>
        <v/>
      </c>
      <c r="J47" s="20" t="n"/>
      <c r="K47" s="33">
        <f>IF(I47="","",I47-J47)</f>
        <v/>
      </c>
      <c r="L47" s="19" t="n"/>
      <c r="M47" s="19" t="n"/>
      <c r="N47" s="24" t="n"/>
    </row>
    <row r="48" ht="22" customHeight="1">
      <c r="A48" s="19" t="n"/>
      <c r="B48" s="19" t="n"/>
      <c r="C48" s="19" t="n"/>
      <c r="D48" s="31">
        <f>IFERROR(VLOOKUP(C48,'👥 Khách Hàng'!$A:$B,2,0),"")</f>
        <v/>
      </c>
      <c r="E48" s="19" t="n"/>
      <c r="F48" s="31">
        <f>IFERROR(VLOOKUP(E48,'📦 Danh Mục SP'!$A:$B,2,0),"")</f>
        <v/>
      </c>
      <c r="G48" s="19" t="n"/>
      <c r="H48" s="32">
        <f>IFERROR(VLOOKUP(E48,'📦 Danh Mục SP'!$A:$E,5,0),0)</f>
        <v/>
      </c>
      <c r="I48" s="32">
        <f>IF(G48="","",G48*H48)</f>
        <v/>
      </c>
      <c r="J48" s="20" t="n"/>
      <c r="K48" s="33">
        <f>IF(I48="","",I48-J48)</f>
        <v/>
      </c>
      <c r="L48" s="19" t="n"/>
      <c r="M48" s="19" t="n"/>
      <c r="N48" s="23" t="n"/>
    </row>
    <row r="49" ht="22" customHeight="1">
      <c r="A49" s="19" t="n"/>
      <c r="B49" s="19" t="n"/>
      <c r="C49" s="19" t="n"/>
      <c r="D49" s="31">
        <f>IFERROR(VLOOKUP(C49,'👥 Khách Hàng'!$A:$B,2,0),"")</f>
        <v/>
      </c>
      <c r="E49" s="19" t="n"/>
      <c r="F49" s="31">
        <f>IFERROR(VLOOKUP(E49,'📦 Danh Mục SP'!$A:$B,2,0),"")</f>
        <v/>
      </c>
      <c r="G49" s="19" t="n"/>
      <c r="H49" s="32">
        <f>IFERROR(VLOOKUP(E49,'📦 Danh Mục SP'!$A:$E,5,0),0)</f>
        <v/>
      </c>
      <c r="I49" s="32">
        <f>IF(G49="","",G49*H49)</f>
        <v/>
      </c>
      <c r="J49" s="20" t="n"/>
      <c r="K49" s="33">
        <f>IF(I49="","",I49-J49)</f>
        <v/>
      </c>
      <c r="L49" s="19" t="n"/>
      <c r="M49" s="19" t="n"/>
      <c r="N49" s="24" t="n"/>
    </row>
    <row r="50" ht="22" customHeight="1">
      <c r="A50" s="19" t="n"/>
      <c r="B50" s="19" t="n"/>
      <c r="C50" s="19" t="n"/>
      <c r="D50" s="31">
        <f>IFERROR(VLOOKUP(C50,'👥 Khách Hàng'!$A:$B,2,0),"")</f>
        <v/>
      </c>
      <c r="E50" s="19" t="n"/>
      <c r="F50" s="31">
        <f>IFERROR(VLOOKUP(E50,'📦 Danh Mục SP'!$A:$B,2,0),"")</f>
        <v/>
      </c>
      <c r="G50" s="19" t="n"/>
      <c r="H50" s="32">
        <f>IFERROR(VLOOKUP(E50,'📦 Danh Mục SP'!$A:$E,5,0),0)</f>
        <v/>
      </c>
      <c r="I50" s="32">
        <f>IF(G50="","",G50*H50)</f>
        <v/>
      </c>
      <c r="J50" s="20" t="n"/>
      <c r="K50" s="33">
        <f>IF(I50="","",I50-J50)</f>
        <v/>
      </c>
      <c r="L50" s="19" t="n"/>
      <c r="M50" s="19" t="n"/>
      <c r="N50" s="23" t="n"/>
    </row>
    <row r="51" ht="22" customHeight="1">
      <c r="A51" s="19" t="n"/>
      <c r="B51" s="19" t="n"/>
      <c r="C51" s="19" t="n"/>
      <c r="D51" s="31">
        <f>IFERROR(VLOOKUP(C51,'👥 Khách Hàng'!$A:$B,2,0),"")</f>
        <v/>
      </c>
      <c r="E51" s="19" t="n"/>
      <c r="F51" s="31">
        <f>IFERROR(VLOOKUP(E51,'📦 Danh Mục SP'!$A:$B,2,0),"")</f>
        <v/>
      </c>
      <c r="G51" s="19" t="n"/>
      <c r="H51" s="32">
        <f>IFERROR(VLOOKUP(E51,'📦 Danh Mục SP'!$A:$E,5,0),0)</f>
        <v/>
      </c>
      <c r="I51" s="32">
        <f>IF(G51="","",G51*H51)</f>
        <v/>
      </c>
      <c r="J51" s="20" t="n"/>
      <c r="K51" s="33">
        <f>IF(I51="","",I51-J51)</f>
        <v/>
      </c>
      <c r="L51" s="19" t="n"/>
      <c r="M51" s="19" t="n"/>
      <c r="N51" s="24" t="n"/>
    </row>
    <row r="52" ht="22" customHeight="1">
      <c r="A52" s="19" t="n"/>
      <c r="B52" s="19" t="n"/>
      <c r="C52" s="19" t="n"/>
      <c r="D52" s="31">
        <f>IFERROR(VLOOKUP(C52,'👥 Khách Hàng'!$A:$B,2,0),"")</f>
        <v/>
      </c>
      <c r="E52" s="19" t="n"/>
      <c r="F52" s="31">
        <f>IFERROR(VLOOKUP(E52,'📦 Danh Mục SP'!$A:$B,2,0),"")</f>
        <v/>
      </c>
      <c r="G52" s="19" t="n"/>
      <c r="H52" s="32">
        <f>IFERROR(VLOOKUP(E52,'📦 Danh Mục SP'!$A:$E,5,0),0)</f>
        <v/>
      </c>
      <c r="I52" s="32">
        <f>IF(G52="","",G52*H52)</f>
        <v/>
      </c>
      <c r="J52" s="20" t="n"/>
      <c r="K52" s="33">
        <f>IF(I52="","",I52-J52)</f>
        <v/>
      </c>
      <c r="L52" s="19" t="n"/>
      <c r="M52" s="19" t="n"/>
      <c r="N52" s="23" t="n"/>
    </row>
    <row r="53" ht="22" customHeight="1">
      <c r="A53" s="19" t="n"/>
      <c r="B53" s="19" t="n"/>
      <c r="C53" s="19" t="n"/>
      <c r="D53" s="31">
        <f>IFERROR(VLOOKUP(C53,'👥 Khách Hàng'!$A:$B,2,0),"")</f>
        <v/>
      </c>
      <c r="E53" s="19" t="n"/>
      <c r="F53" s="31">
        <f>IFERROR(VLOOKUP(E53,'📦 Danh Mục SP'!$A:$B,2,0),"")</f>
        <v/>
      </c>
      <c r="G53" s="19" t="n"/>
      <c r="H53" s="32">
        <f>IFERROR(VLOOKUP(E53,'📦 Danh Mục SP'!$A:$E,5,0),0)</f>
        <v/>
      </c>
      <c r="I53" s="32">
        <f>IF(G53="","",G53*H53)</f>
        <v/>
      </c>
      <c r="J53" s="20" t="n"/>
      <c r="K53" s="33">
        <f>IF(I53="","",I53-J53)</f>
        <v/>
      </c>
      <c r="L53" s="19" t="n"/>
      <c r="M53" s="19" t="n"/>
      <c r="N53" s="24" t="n"/>
    </row>
    <row r="54" ht="22" customHeight="1">
      <c r="A54" s="19" t="n"/>
      <c r="B54" s="19" t="n"/>
      <c r="C54" s="19" t="n"/>
      <c r="D54" s="31">
        <f>IFERROR(VLOOKUP(C54,'👥 Khách Hàng'!$A:$B,2,0),"")</f>
        <v/>
      </c>
      <c r="E54" s="19" t="n"/>
      <c r="F54" s="31">
        <f>IFERROR(VLOOKUP(E54,'📦 Danh Mục SP'!$A:$B,2,0),"")</f>
        <v/>
      </c>
      <c r="G54" s="19" t="n"/>
      <c r="H54" s="32">
        <f>IFERROR(VLOOKUP(E54,'📦 Danh Mục SP'!$A:$E,5,0),0)</f>
        <v/>
      </c>
      <c r="I54" s="32">
        <f>IF(G54="","",G54*H54)</f>
        <v/>
      </c>
      <c r="J54" s="20" t="n"/>
      <c r="K54" s="33">
        <f>IF(I54="","",I54-J54)</f>
        <v/>
      </c>
      <c r="L54" s="19" t="n"/>
      <c r="M54" s="19" t="n"/>
      <c r="N54" s="23" t="n"/>
    </row>
    <row r="55" ht="22" customHeight="1">
      <c r="A55" s="19" t="n"/>
      <c r="B55" s="19" t="n"/>
      <c r="C55" s="19" t="n"/>
      <c r="D55" s="31">
        <f>IFERROR(VLOOKUP(C55,'👥 Khách Hàng'!$A:$B,2,0),"")</f>
        <v/>
      </c>
      <c r="E55" s="19" t="n"/>
      <c r="F55" s="31">
        <f>IFERROR(VLOOKUP(E55,'📦 Danh Mục SP'!$A:$B,2,0),"")</f>
        <v/>
      </c>
      <c r="G55" s="19" t="n"/>
      <c r="H55" s="32">
        <f>IFERROR(VLOOKUP(E55,'📦 Danh Mục SP'!$A:$E,5,0),0)</f>
        <v/>
      </c>
      <c r="I55" s="32">
        <f>IF(G55="","",G55*H55)</f>
        <v/>
      </c>
      <c r="J55" s="20" t="n"/>
      <c r="K55" s="33">
        <f>IF(I55="","",I55-J55)</f>
        <v/>
      </c>
      <c r="L55" s="19" t="n"/>
      <c r="M55" s="19" t="n"/>
      <c r="N55" s="24" t="n"/>
    </row>
    <row r="56" ht="22" customHeight="1">
      <c r="A56" s="19" t="n"/>
      <c r="B56" s="19" t="n"/>
      <c r="C56" s="19" t="n"/>
      <c r="D56" s="31">
        <f>IFERROR(VLOOKUP(C56,'👥 Khách Hàng'!$A:$B,2,0),"")</f>
        <v/>
      </c>
      <c r="E56" s="19" t="n"/>
      <c r="F56" s="31">
        <f>IFERROR(VLOOKUP(E56,'📦 Danh Mục SP'!$A:$B,2,0),"")</f>
        <v/>
      </c>
      <c r="G56" s="19" t="n"/>
      <c r="H56" s="32">
        <f>IFERROR(VLOOKUP(E56,'📦 Danh Mục SP'!$A:$E,5,0),0)</f>
        <v/>
      </c>
      <c r="I56" s="32">
        <f>IF(G56="","",G56*H56)</f>
        <v/>
      </c>
      <c r="J56" s="20" t="n"/>
      <c r="K56" s="33">
        <f>IF(I56="","",I56-J56)</f>
        <v/>
      </c>
      <c r="L56" s="19" t="n"/>
      <c r="M56" s="19" t="n"/>
      <c r="N56" s="23" t="n"/>
    </row>
    <row r="57" ht="22" customHeight="1">
      <c r="A57" s="19" t="n"/>
      <c r="B57" s="19" t="n"/>
      <c r="C57" s="19" t="n"/>
      <c r="D57" s="31">
        <f>IFERROR(VLOOKUP(C57,'👥 Khách Hàng'!$A:$B,2,0),"")</f>
        <v/>
      </c>
      <c r="E57" s="19" t="n"/>
      <c r="F57" s="31">
        <f>IFERROR(VLOOKUP(E57,'📦 Danh Mục SP'!$A:$B,2,0),"")</f>
        <v/>
      </c>
      <c r="G57" s="19" t="n"/>
      <c r="H57" s="32">
        <f>IFERROR(VLOOKUP(E57,'📦 Danh Mục SP'!$A:$E,5,0),0)</f>
        <v/>
      </c>
      <c r="I57" s="32">
        <f>IF(G57="","",G57*H57)</f>
        <v/>
      </c>
      <c r="J57" s="20" t="n"/>
      <c r="K57" s="33">
        <f>IF(I57="","",I57-J57)</f>
        <v/>
      </c>
      <c r="L57" s="19" t="n"/>
      <c r="M57" s="19" t="n"/>
      <c r="N57" s="24" t="n"/>
    </row>
  </sheetData>
  <dataValidations count="2">
    <dataValidation sqref="M3:M200" showDropDown="0" showInputMessage="0" showErrorMessage="0" allowBlank="1" type="list">
      <formula1>"Mới,Đang xử lý,Đã ship,Hoàn thành,Hủy"</formula1>
    </dataValidation>
    <dataValidation sqref="L3:L200" showDropDown="0" showInputMessage="0" showErrorMessage="0" allowBlank="1" type="list">
      <formula1>"Trực tiếp,Shopee,TikTok Shop,Lazada,Website,Zalo"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EA580C"/>
    <outlinePr summaryBelow="1" summaryRight="1"/>
    <pageSetUpPr/>
  </sheetPr>
  <dimension ref="A2:I7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34" customWidth="1" min="2" max="2"/>
    <col width="10" customWidth="1" min="3" max="3"/>
    <col width="15" customWidth="1" min="4" max="4"/>
    <col width="14" customWidth="1" min="5" max="5"/>
    <col width="18" customWidth="1" min="6" max="6"/>
    <col width="15" customWidth="1" min="7" max="7"/>
    <col width="16" customWidth="1" min="8" max="8"/>
    <col width="18" customWidth="1" min="9" max="9"/>
  </cols>
  <sheetData>
    <row r="2" ht="36" customHeight="1">
      <c r="A2" s="34" t="inlineStr">
        <is>
          <t>Mã SP</t>
        </is>
      </c>
      <c r="B2" s="34" t="inlineStr">
        <is>
          <t>Tên Sản Phẩm</t>
        </is>
      </c>
      <c r="C2" s="34" t="inlineStr">
        <is>
          <t>Đơn Vị</t>
        </is>
      </c>
      <c r="D2" s="34" t="inlineStr">
        <is>
          <t>Tồn Đầu Kỳ *</t>
        </is>
      </c>
      <c r="E2" s="34" t="inlineStr">
        <is>
          <t>Nhập Thêm *</t>
        </is>
      </c>
      <c r="F2" s="34" t="inlineStr">
        <is>
          <t>Đã Xuất (tự động)</t>
        </is>
      </c>
      <c r="G2" s="34" t="inlineStr">
        <is>
          <t>Tồn Hiện Tại</t>
        </is>
      </c>
      <c r="H2" s="34" t="inlineStr">
        <is>
          <t>Mức Cảnh Báo *</t>
        </is>
      </c>
      <c r="I2" s="34" t="inlineStr">
        <is>
          <t>Trạng Thái Kho</t>
        </is>
      </c>
    </row>
    <row r="3" ht="24" customHeight="1">
      <c r="A3" s="35" t="inlineStr">
        <is>
          <t>SP001</t>
        </is>
      </c>
      <c r="B3" s="27">
        <f>IFERROR(VLOOKUP(A3,'📦 Danh Mục SP'!$A:$B,2,0),"")</f>
        <v/>
      </c>
      <c r="C3" s="36">
        <f>IFERROR(VLOOKUP(A3,'📦 Danh Mục SP'!$A:$C,3,0),"")</f>
        <v/>
      </c>
      <c r="D3" s="37" t="n">
        <v>50</v>
      </c>
      <c r="E3" s="37" t="n">
        <v>100</v>
      </c>
      <c r="F3" s="38">
        <f>IFERROR(SUMIF('📋 Nhật Ký Bán'!$E:$E,A3,'📋 Nhật Ký Bán'!$G:$G),0)</f>
        <v/>
      </c>
      <c r="G3" s="39">
        <f>D3+E3-F3</f>
        <v/>
      </c>
      <c r="H3" s="10" t="n">
        <v>10</v>
      </c>
      <c r="I3" s="25">
        <f>IF(G3&lt;=0,"⛔ Hết hàng",IF(G3&lt;=H3,"⚠️ Sắp hết","✅ Đủ hàng"))</f>
        <v/>
      </c>
    </row>
    <row r="4" ht="24" customHeight="1">
      <c r="A4" s="35" t="inlineStr">
        <is>
          <t>SP002</t>
        </is>
      </c>
      <c r="B4" s="27">
        <f>IFERROR(VLOOKUP(A4,'📦 Danh Mục SP'!$A:$B,2,0),"")</f>
        <v/>
      </c>
      <c r="C4" s="36">
        <f>IFERROR(VLOOKUP(A4,'📦 Danh Mục SP'!$A:$C,3,0),"")</f>
        <v/>
      </c>
      <c r="D4" s="37" t="n">
        <v>30</v>
      </c>
      <c r="E4" s="37" t="n">
        <v>50</v>
      </c>
      <c r="F4" s="38">
        <f>IFERROR(SUMIF('📋 Nhật Ký Bán'!$E:$E,A4,'📋 Nhật Ký Bán'!$G:$G),0)</f>
        <v/>
      </c>
      <c r="G4" s="39">
        <f>D4+E4-F4</f>
        <v/>
      </c>
      <c r="H4" s="10" t="n">
        <v>5</v>
      </c>
      <c r="I4" s="25">
        <f>IF(G4&lt;=0,"⛔ Hết hàng",IF(G4&lt;=H4,"⚠️ Sắp hết","✅ Đủ hàng"))</f>
        <v/>
      </c>
    </row>
    <row r="5" ht="24" customHeight="1">
      <c r="A5" s="35" t="inlineStr">
        <is>
          <t>SP003</t>
        </is>
      </c>
      <c r="B5" s="27">
        <f>IFERROR(VLOOKUP(A5,'📦 Danh Mục SP'!$A:$B,2,0),"")</f>
        <v/>
      </c>
      <c r="C5" s="36">
        <f>IFERROR(VLOOKUP(A5,'📦 Danh Mục SP'!$A:$C,3,0),"")</f>
        <v/>
      </c>
      <c r="D5" s="37" t="n">
        <v>20</v>
      </c>
      <c r="E5" s="37" t="n">
        <v>30</v>
      </c>
      <c r="F5" s="38">
        <f>IFERROR(SUMIF('📋 Nhật Ký Bán'!$E:$E,A5,'📋 Nhật Ký Bán'!$G:$G),0)</f>
        <v/>
      </c>
      <c r="G5" s="39">
        <f>D5+E5-F5</f>
        <v/>
      </c>
      <c r="H5" s="10" t="n">
        <v>5</v>
      </c>
      <c r="I5" s="25">
        <f>IF(G5&lt;=0,"⛔ Hết hàng",IF(G5&lt;=H5,"⚠️ Sắp hết","✅ Đủ hàng"))</f>
        <v/>
      </c>
    </row>
    <row r="6" ht="24" customHeight="1">
      <c r="A6" s="35" t="inlineStr">
        <is>
          <t>SP004</t>
        </is>
      </c>
      <c r="B6" s="27">
        <f>IFERROR(VLOOKUP(A6,'📦 Danh Mục SP'!$A:$B,2,0),"")</f>
        <v/>
      </c>
      <c r="C6" s="36">
        <f>IFERROR(VLOOKUP(A6,'📦 Danh Mục SP'!$A:$C,3,0),"")</f>
        <v/>
      </c>
      <c r="D6" s="37" t="n">
        <v>80</v>
      </c>
      <c r="E6" s="37" t="n">
        <v>0</v>
      </c>
      <c r="F6" s="38">
        <f>IFERROR(SUMIF('📋 Nhật Ký Bán'!$E:$E,A6,'📋 Nhật Ký Bán'!$G:$G),0)</f>
        <v/>
      </c>
      <c r="G6" s="39">
        <f>D6+E6-F6</f>
        <v/>
      </c>
      <c r="H6" s="10" t="n">
        <v>10</v>
      </c>
      <c r="I6" s="25">
        <f>IF(G6&lt;=0,"⛔ Hết hàng",IF(G6&lt;=H6,"⚠️ Sắp hết","✅ Đủ hàng"))</f>
        <v/>
      </c>
    </row>
    <row r="7" ht="24" customHeight="1">
      <c r="A7" s="35" t="inlineStr">
        <is>
          <t>SP005</t>
        </is>
      </c>
      <c r="B7" s="27">
        <f>IFERROR(VLOOKUP(A7,'📦 Danh Mục SP'!$A:$B,2,0),"")</f>
        <v/>
      </c>
      <c r="C7" s="36">
        <f>IFERROR(VLOOKUP(A7,'📦 Danh Mục SP'!$A:$C,3,0),"")</f>
        <v/>
      </c>
      <c r="D7" s="37" t="n">
        <v>5</v>
      </c>
      <c r="E7" s="37" t="n">
        <v>0</v>
      </c>
      <c r="F7" s="38">
        <f>IFERROR(SUMIF('📋 Nhật Ký Bán'!$E:$E,A7,'📋 Nhật Ký Bán'!$G:$G),0)</f>
        <v/>
      </c>
      <c r="G7" s="39">
        <f>D7+E7-F7</f>
        <v/>
      </c>
      <c r="H7" s="10" t="n">
        <v>10</v>
      </c>
      <c r="I7" s="25">
        <f>IF(G7&lt;=0,"⛔ Hết hàng",IF(G7&lt;=H7,"⚠️ Sắp hết","✅ Đủ hàng"))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DC2626"/>
    <outlinePr summaryBelow="1" summaryRight="1"/>
    <pageSetUpPr/>
  </sheetPr>
  <dimension ref="A2:H7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30" customWidth="1" min="2" max="2"/>
    <col width="20" customWidth="1" min="3" max="3"/>
    <col width="20" customWidth="1" min="4" max="4"/>
    <col width="18" customWidth="1" min="5" max="5"/>
    <col width="10" customWidth="1" min="6" max="6"/>
    <col width="12" customWidth="1" min="7" max="7"/>
    <col width="30" customWidth="1" min="8" max="8"/>
  </cols>
  <sheetData>
    <row r="2" ht="36" customHeight="1">
      <c r="A2" s="40" t="inlineStr">
        <is>
          <t>Mã KH</t>
        </is>
      </c>
      <c r="B2" s="40" t="inlineStr">
        <is>
          <t>Tên Khách Hàng</t>
        </is>
      </c>
      <c r="C2" s="40" t="inlineStr">
        <is>
          <t>Tổng Đã Mua (đ)</t>
        </is>
      </c>
      <c r="D2" s="40" t="inlineStr">
        <is>
          <t>Tổng Đã Trả (đ)</t>
        </is>
      </c>
      <c r="E2" s="40" t="inlineStr">
        <is>
          <t>Còn Nợ (đ)</t>
        </is>
      </c>
      <c r="F2" s="40" t="inlineStr">
        <is>
          <t>Số Đơn</t>
        </is>
      </c>
      <c r="G2" s="40" t="inlineStr">
        <is>
          <t>Nhóm KH</t>
        </is>
      </c>
      <c r="H2" s="40" t="inlineStr">
        <is>
          <t>Ghi Chú</t>
        </is>
      </c>
    </row>
    <row r="3" ht="24" customHeight="1">
      <c r="A3" s="35" t="inlineStr">
        <is>
          <t>KH001</t>
        </is>
      </c>
      <c r="B3" s="27">
        <f>IFERROR(VLOOKUP(A3,'👥 Khách Hàng'!$A:$B,2,0),"")</f>
        <v/>
      </c>
      <c r="C3" s="41">
        <f>IFERROR(SUMIF('📋 Nhật Ký Bán'!$C:$C,A3,'📋 Nhật Ký Bán'!$I:$I),0)</f>
        <v/>
      </c>
      <c r="D3" s="42">
        <f>IFERROR(SUMIF('📋 Nhật Ký Bán'!$C:$C,A3,'📋 Nhật Ký Bán'!$J:$J),0)</f>
        <v/>
      </c>
      <c r="E3" s="43">
        <f>C3-D3</f>
        <v/>
      </c>
      <c r="F3" s="44">
        <f>IFERROR(COUNTIF('📋 Nhật Ký Bán'!$C:$C,A3),0)</f>
        <v/>
      </c>
      <c r="G3" s="45">
        <f>IFERROR(VLOOKUP(A3,'👥 Khách Hàng'!$A:$F,6,0),"")</f>
        <v/>
      </c>
      <c r="H3" s="5" t="inlineStr"/>
    </row>
    <row r="4" ht="24" customHeight="1">
      <c r="A4" s="35" t="inlineStr">
        <is>
          <t>KH002</t>
        </is>
      </c>
      <c r="B4" s="27">
        <f>IFERROR(VLOOKUP(A4,'👥 Khách Hàng'!$A:$B,2,0),"")</f>
        <v/>
      </c>
      <c r="C4" s="41">
        <f>IFERROR(SUMIF('📋 Nhật Ký Bán'!$C:$C,A4,'📋 Nhật Ký Bán'!$I:$I),0)</f>
        <v/>
      </c>
      <c r="D4" s="42">
        <f>IFERROR(SUMIF('📋 Nhật Ký Bán'!$C:$C,A4,'📋 Nhật Ký Bán'!$J:$J),0)</f>
        <v/>
      </c>
      <c r="E4" s="43">
        <f>C4-D4</f>
        <v/>
      </c>
      <c r="F4" s="44">
        <f>IFERROR(COUNTIF('📋 Nhật Ký Bán'!$C:$C,A4),0)</f>
        <v/>
      </c>
      <c r="G4" s="45">
        <f>IFERROR(VLOOKUP(A4,'👥 Khách Hàng'!$A:$F,6,0),"")</f>
        <v/>
      </c>
      <c r="H4" s="17" t="inlineStr"/>
    </row>
    <row r="5" ht="24" customHeight="1">
      <c r="A5" s="35" t="inlineStr">
        <is>
          <t>KH003</t>
        </is>
      </c>
      <c r="B5" s="27">
        <f>IFERROR(VLOOKUP(A5,'👥 Khách Hàng'!$A:$B,2,0),"")</f>
        <v/>
      </c>
      <c r="C5" s="41">
        <f>IFERROR(SUMIF('📋 Nhật Ký Bán'!$C:$C,A5,'📋 Nhật Ký Bán'!$I:$I),0)</f>
        <v/>
      </c>
      <c r="D5" s="42">
        <f>IFERROR(SUMIF('📋 Nhật Ký Bán'!$C:$C,A5,'📋 Nhật Ký Bán'!$J:$J),0)</f>
        <v/>
      </c>
      <c r="E5" s="43">
        <f>C5-D5</f>
        <v/>
      </c>
      <c r="F5" s="44">
        <f>IFERROR(COUNTIF('📋 Nhật Ký Bán'!$C:$C,A5),0)</f>
        <v/>
      </c>
      <c r="G5" s="45">
        <f>IFERROR(VLOOKUP(A5,'👥 Khách Hàng'!$A:$F,6,0),"")</f>
        <v/>
      </c>
      <c r="H5" s="5" t="inlineStr"/>
    </row>
    <row r="6" ht="24" customHeight="1">
      <c r="A6" s="35" t="inlineStr">
        <is>
          <t>KH004</t>
        </is>
      </c>
      <c r="B6" s="27">
        <f>IFERROR(VLOOKUP(A6,'👥 Khách Hàng'!$A:$B,2,0),"")</f>
        <v/>
      </c>
      <c r="C6" s="41">
        <f>IFERROR(SUMIF('📋 Nhật Ký Bán'!$C:$C,A6,'📋 Nhật Ký Bán'!$I:$I),0)</f>
        <v/>
      </c>
      <c r="D6" s="42">
        <f>IFERROR(SUMIF('📋 Nhật Ký Bán'!$C:$C,A6,'📋 Nhật Ký Bán'!$J:$J),0)</f>
        <v/>
      </c>
      <c r="E6" s="43">
        <f>C6-D6</f>
        <v/>
      </c>
      <c r="F6" s="44">
        <f>IFERROR(COUNTIF('📋 Nhật Ký Bán'!$C:$C,A6),0)</f>
        <v/>
      </c>
      <c r="G6" s="45">
        <f>IFERROR(VLOOKUP(A6,'👥 Khách Hàng'!$A:$F,6,0),"")</f>
        <v/>
      </c>
      <c r="H6" s="17" t="inlineStr"/>
    </row>
    <row r="7" ht="24" customHeight="1">
      <c r="A7" s="35" t="inlineStr">
        <is>
          <t>KH005</t>
        </is>
      </c>
      <c r="B7" s="27">
        <f>IFERROR(VLOOKUP(A7,'👥 Khách Hàng'!$A:$B,2,0),"")</f>
        <v/>
      </c>
      <c r="C7" s="41">
        <f>IFERROR(SUMIF('📋 Nhật Ký Bán'!$C:$C,A7,'📋 Nhật Ký Bán'!$I:$I),0)</f>
        <v/>
      </c>
      <c r="D7" s="42">
        <f>IFERROR(SUMIF('📋 Nhật Ký Bán'!$C:$C,A7,'📋 Nhật Ký Bán'!$J:$J),0)</f>
        <v/>
      </c>
      <c r="E7" s="43">
        <f>C7-D7</f>
        <v/>
      </c>
      <c r="F7" s="44">
        <f>IFERROR(COUNTIF('📋 Nhật Ký Bán'!$C:$C,A7),0)</f>
        <v/>
      </c>
      <c r="G7" s="45">
        <f>IFERROR(VLOOKUP(A7,'👥 Khách Hàng'!$A:$F,6,0),"")</f>
        <v/>
      </c>
      <c r="H7" s="5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0EA5E9"/>
    <outlinePr summaryBelow="1" summaryRight="1"/>
    <pageSetUpPr/>
  </sheetPr>
  <dimension ref="A2:E27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2" customWidth="1" min="3" max="3"/>
    <col width="22" customWidth="1" min="4" max="4"/>
    <col width="22" customWidth="1" min="5" max="5"/>
    <col width="3" customWidth="1" min="6" max="6"/>
  </cols>
  <sheetData>
    <row r="2" ht="42" customHeight="1">
      <c r="B2" s="1" t="inlineStr">
        <is>
          <t>📊 DASHBOARD BÁO CÁO BÁN HÀNG — TỰ CẬP NHẬT</t>
        </is>
      </c>
    </row>
    <row r="3">
      <c r="B3" s="46" t="inlineStr">
        <is>
          <t>Tất cả số liệu bên dưới được tính tự động từ sheet 📋 Nhật Ký Bán — chỉ cần nhập đơn hàng là báo cáo tự cập nhật</t>
        </is>
      </c>
    </row>
    <row r="5" ht="18" customHeight="1"/>
    <row r="6" ht="30" customHeight="1">
      <c r="B6" s="47" t="inlineStr">
        <is>
          <t>🧾 Tổng Doanh Thu</t>
        </is>
      </c>
      <c r="C6" s="48" t="inlineStr">
        <is>
          <t>📦 Tổng Đơn Hàng</t>
        </is>
      </c>
      <c r="D6" s="49" t="inlineStr">
        <is>
          <t>💰 Tổng Công Nợ</t>
        </is>
      </c>
      <c r="E6" s="50" t="inlineStr">
        <is>
          <t>📊 Tổng Lợi Nhuận Ước Tính</t>
        </is>
      </c>
    </row>
    <row r="7" ht="42" customHeight="1">
      <c r="B7" s="51">
        <f>IFERROR(SUM('📋 Nhật Ký Bán'!I:I),0)</f>
        <v/>
      </c>
      <c r="C7" s="52">
        <f>IFERROR(COUNTA('📋 Nhật Ký Bán'!A3:A200)-COUNTBLANK('📋 Nhật Ký Bán'!A3:A200),0)</f>
        <v/>
      </c>
      <c r="D7" s="53">
        <f>IFERROR(SUM('💰 Công Nợ'!E3:E200),0)</f>
        <v/>
      </c>
      <c r="E7" s="54">
        <f>IFERROR(SUMPRODUCT(('📋 Nhật Ký Bán'!G3:G200)*IFERROR(VLOOKUP('📋 Nhật Ký Bán'!E3:E200,'📦 Danh Mục SP'!$A:$F,6,0),0)),0)</f>
        <v/>
      </c>
    </row>
    <row r="8" ht="12" customHeight="1"/>
    <row r="10" ht="30" customHeight="1">
      <c r="A10" s="55" t="n"/>
      <c r="B10" s="55" t="inlineStr">
        <is>
          <t>Kênh Bán Hàng</t>
        </is>
      </c>
      <c r="C10" s="55" t="inlineStr">
        <is>
          <t>Số Đơn</t>
        </is>
      </c>
      <c r="D10" s="55" t="inlineStr">
        <is>
          <t>Doanh Thu (đ)</t>
        </is>
      </c>
      <c r="E10" s="55" t="inlineStr">
        <is>
          <t>Công Nợ (đ)</t>
        </is>
      </c>
    </row>
    <row r="11" ht="22" customHeight="1">
      <c r="B11" s="5" t="inlineStr">
        <is>
          <t>Trực tiếp</t>
        </is>
      </c>
      <c r="C11" s="15">
        <f>IFERROR(COUNTIF('📋 Nhật Ký Bán'!$L:$L,B11),0)</f>
        <v/>
      </c>
      <c r="D11" s="13">
        <f>IFERROR(SUMIF('📋 Nhật Ký Bán'!$L:$L,B11,'📋 Nhật Ký Bán'!$I:$I),0)</f>
        <v/>
      </c>
      <c r="E11" s="56">
        <f>IFERROR(SUMIF('📋 Nhật Ký Bán'!$L:$L,B11,'📋 Nhật Ký Bán'!$K:$K),0)</f>
        <v/>
      </c>
    </row>
    <row r="12" ht="22" customHeight="1">
      <c r="B12" s="17" t="inlineStr">
        <is>
          <t>Shopee</t>
        </is>
      </c>
      <c r="C12" s="16">
        <f>IFERROR(COUNTIF('📋 Nhật Ký Bán'!$L:$L,B12),0)</f>
        <v/>
      </c>
      <c r="D12" s="13">
        <f>IFERROR(SUMIF('📋 Nhật Ký Bán'!$L:$L,B12,'📋 Nhật Ký Bán'!$I:$I),0)</f>
        <v/>
      </c>
      <c r="E12" s="56">
        <f>IFERROR(SUMIF('📋 Nhật Ký Bán'!$L:$L,B12,'📋 Nhật Ký Bán'!$K:$K),0)</f>
        <v/>
      </c>
    </row>
    <row r="13" ht="22" customHeight="1">
      <c r="B13" s="5" t="inlineStr">
        <is>
          <t>TikTok Shop</t>
        </is>
      </c>
      <c r="C13" s="15">
        <f>IFERROR(COUNTIF('📋 Nhật Ký Bán'!$L:$L,B13),0)</f>
        <v/>
      </c>
      <c r="D13" s="13">
        <f>IFERROR(SUMIF('📋 Nhật Ký Bán'!$L:$L,B13,'📋 Nhật Ký Bán'!$I:$I),0)</f>
        <v/>
      </c>
      <c r="E13" s="56">
        <f>IFERROR(SUMIF('📋 Nhật Ký Bán'!$L:$L,B13,'📋 Nhật Ký Bán'!$K:$K),0)</f>
        <v/>
      </c>
    </row>
    <row r="14" ht="22" customHeight="1">
      <c r="B14" s="17" t="inlineStr">
        <is>
          <t>Lazada</t>
        </is>
      </c>
      <c r="C14" s="16">
        <f>IFERROR(COUNTIF('📋 Nhật Ký Bán'!$L:$L,B14),0)</f>
        <v/>
      </c>
      <c r="D14" s="13">
        <f>IFERROR(SUMIF('📋 Nhật Ký Bán'!$L:$L,B14,'📋 Nhật Ký Bán'!$I:$I),0)</f>
        <v/>
      </c>
      <c r="E14" s="56">
        <f>IFERROR(SUMIF('📋 Nhật Ký Bán'!$L:$L,B14,'📋 Nhật Ký Bán'!$K:$K),0)</f>
        <v/>
      </c>
    </row>
    <row r="15" ht="22" customHeight="1">
      <c r="B15" s="5" t="inlineStr">
        <is>
          <t>Website</t>
        </is>
      </c>
      <c r="C15" s="15">
        <f>IFERROR(COUNTIF('📋 Nhật Ký Bán'!$L:$L,B15),0)</f>
        <v/>
      </c>
      <c r="D15" s="13">
        <f>IFERROR(SUMIF('📋 Nhật Ký Bán'!$L:$L,B15,'📋 Nhật Ký Bán'!$I:$I),0)</f>
        <v/>
      </c>
      <c r="E15" s="56">
        <f>IFERROR(SUMIF('📋 Nhật Ký Bán'!$L:$L,B15,'📋 Nhật Ký Bán'!$K:$K),0)</f>
        <v/>
      </c>
    </row>
    <row r="16" ht="22" customHeight="1">
      <c r="B16" s="17" t="inlineStr">
        <is>
          <t>Zalo</t>
        </is>
      </c>
      <c r="C16" s="16">
        <f>IFERROR(COUNTIF('📋 Nhật Ký Bán'!$L:$L,B16),0)</f>
        <v/>
      </c>
      <c r="D16" s="13">
        <f>IFERROR(SUMIF('📋 Nhật Ký Bán'!$L:$L,B16,'📋 Nhật Ký Bán'!$I:$I),0)</f>
        <v/>
      </c>
      <c r="E16" s="56">
        <f>IFERROR(SUMIF('📋 Nhật Ký Bán'!$L:$L,B16,'📋 Nhật Ký Bán'!$K:$K),0)</f>
        <v/>
      </c>
    </row>
    <row r="19" ht="30" customHeight="1">
      <c r="A19" s="34" t="n"/>
      <c r="B19" s="34" t="inlineStr">
        <is>
          <t>Sản Phẩm</t>
        </is>
      </c>
      <c r="C19" s="34" t="inlineStr">
        <is>
          <t>SL Đã Bán</t>
        </is>
      </c>
      <c r="D19" s="34" t="inlineStr">
        <is>
          <t>Doanh Thu (đ)</t>
        </is>
      </c>
      <c r="E19" s="34" t="inlineStr">
        <is>
          <t>Lợi Nhuận Ước (đ)</t>
        </is>
      </c>
    </row>
    <row r="20" ht="22" customHeight="1">
      <c r="B20" s="5">
        <f>IFERROR(VLOOKUP("SP001",'📦 Danh Mục SP'!$A:$B,2,0),"")</f>
        <v/>
      </c>
      <c r="C20" s="35">
        <f>IFERROR(SUMIF('📋 Nhật Ký Bán'!$E:$E,"SP001",'📋 Nhật Ký Bán'!$G:$G),0)</f>
        <v/>
      </c>
      <c r="D20" s="13">
        <f>IFERROR(SUMIF('📋 Nhật Ký Bán'!$E:$E,"SP001",'📋 Nhật Ký Bán'!$I:$I),0)</f>
        <v/>
      </c>
      <c r="E20" s="57">
        <f>IFERROR(SUMIF('📋 Nhật Ký Bán'!$E:$E,"SP001",'📋 Nhật Ký Bán'!$G:$G)*IFERROR(VLOOKUP("SP001",'📦 Danh Mục SP'!$A:$F,6,0),0),0)</f>
        <v/>
      </c>
    </row>
    <row r="21" ht="22" customHeight="1">
      <c r="B21" s="17">
        <f>IFERROR(VLOOKUP("SP002",'📦 Danh Mục SP'!$A:$B,2,0),"")</f>
        <v/>
      </c>
      <c r="C21" s="58">
        <f>IFERROR(SUMIF('📋 Nhật Ký Bán'!$E:$E,"SP002",'📋 Nhật Ký Bán'!$G:$G),0)</f>
        <v/>
      </c>
      <c r="D21" s="13">
        <f>IFERROR(SUMIF('📋 Nhật Ký Bán'!$E:$E,"SP002",'📋 Nhật Ký Bán'!$I:$I),0)</f>
        <v/>
      </c>
      <c r="E21" s="57">
        <f>IFERROR(SUMIF('📋 Nhật Ký Bán'!$E:$E,"SP002",'📋 Nhật Ký Bán'!$G:$G)*IFERROR(VLOOKUP("SP002",'📦 Danh Mục SP'!$A:$F,6,0),0),0)</f>
        <v/>
      </c>
    </row>
    <row r="22" ht="22" customHeight="1">
      <c r="B22" s="5">
        <f>IFERROR(VLOOKUP("SP003",'📦 Danh Mục SP'!$A:$B,2,0),"")</f>
        <v/>
      </c>
      <c r="C22" s="35">
        <f>IFERROR(SUMIF('📋 Nhật Ký Bán'!$E:$E,"SP003",'📋 Nhật Ký Bán'!$G:$G),0)</f>
        <v/>
      </c>
      <c r="D22" s="13">
        <f>IFERROR(SUMIF('📋 Nhật Ký Bán'!$E:$E,"SP003",'📋 Nhật Ký Bán'!$I:$I),0)</f>
        <v/>
      </c>
      <c r="E22" s="57">
        <f>IFERROR(SUMIF('📋 Nhật Ký Bán'!$E:$E,"SP003",'📋 Nhật Ký Bán'!$G:$G)*IFERROR(VLOOKUP("SP003",'📦 Danh Mục SP'!$A:$F,6,0),0),0)</f>
        <v/>
      </c>
    </row>
    <row r="23" ht="22" customHeight="1">
      <c r="B23" s="17">
        <f>IFERROR(VLOOKUP("SP004",'📦 Danh Mục SP'!$A:$B,2,0),"")</f>
        <v/>
      </c>
      <c r="C23" s="58">
        <f>IFERROR(SUMIF('📋 Nhật Ký Bán'!$E:$E,"SP004",'📋 Nhật Ký Bán'!$G:$G),0)</f>
        <v/>
      </c>
      <c r="D23" s="13">
        <f>IFERROR(SUMIF('📋 Nhật Ký Bán'!$E:$E,"SP004",'📋 Nhật Ký Bán'!$I:$I),0)</f>
        <v/>
      </c>
      <c r="E23" s="57">
        <f>IFERROR(SUMIF('📋 Nhật Ký Bán'!$E:$E,"SP004",'📋 Nhật Ký Bán'!$G:$G)*IFERROR(VLOOKUP("SP004",'📦 Danh Mục SP'!$A:$F,6,0),0),0)</f>
        <v/>
      </c>
    </row>
    <row r="24" ht="22" customHeight="1">
      <c r="B24" s="5">
        <f>IFERROR(VLOOKUP("SP005",'📦 Danh Mục SP'!$A:$B,2,0),"")</f>
        <v/>
      </c>
      <c r="C24" s="35">
        <f>IFERROR(SUMIF('📋 Nhật Ký Bán'!$E:$E,"SP005",'📋 Nhật Ký Bán'!$G:$G),0)</f>
        <v/>
      </c>
      <c r="D24" s="13">
        <f>IFERROR(SUMIF('📋 Nhật Ký Bán'!$E:$E,"SP005",'📋 Nhật Ký Bán'!$I:$I),0)</f>
        <v/>
      </c>
      <c r="E24" s="57">
        <f>IFERROR(SUMIF('📋 Nhật Ký Bán'!$E:$E,"SP005",'📋 Nhật Ký Bán'!$G:$G)*IFERROR(VLOOKUP("SP005",'📦 Danh Mục SP'!$A:$F,6,0),0),0)</f>
        <v/>
      </c>
    </row>
    <row r="27" ht="32" customHeight="1">
      <c r="B27" s="59" t="inlineStr">
        <is>
          <t>⚡ Báo cáo tự động cập nhật mỗi khi bạn nhập dữ liệu vào sheet Nhật Ký Bán. Lợi nhuận ước tính = SL × (Giá bán – Giá nhập) từ Danh Mục SP.</t>
        </is>
      </c>
    </row>
  </sheetData>
  <mergeCells count="3">
    <mergeCell ref="B27:E27"/>
    <mergeCell ref="B3:E3"/>
    <mergeCell ref="B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2026-05-31T16:39:29Z</dcterms:created>
  <dcterms:modified xmlns:dcterms="http://purl.org/dc/terms/" xmlns:xsi="http://www.w3.org/2001/XMLSchema-instance" xsi:type="dcterms:W3CDTF">2026-06-01T04:24:27Z</dcterms:modified>
</cp:coreProperties>
</file>